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iana\Desktop\"/>
    </mc:Choice>
  </mc:AlternateContent>
  <bookViews>
    <workbookView xWindow="0" yWindow="0" windowWidth="20730" windowHeight="11760" tabRatio="781" firstSheet="1" activeTab="1"/>
  </bookViews>
  <sheets>
    <sheet name="Лист1" sheetId="10" state="hidden" r:id="rId1"/>
    <sheet name="Акт. перечень" sheetId="1" r:id="rId2"/>
    <sheet name="Средства ФБ по направлениям" sheetId="2" r:id="rId3"/>
    <sheet name="Навигация по направлениям" sheetId="3" r:id="rId4"/>
    <sheet name="Фонды " sheetId="11" r:id="rId5"/>
  </sheets>
  <externalReferences>
    <externalReference r:id="rId6"/>
  </externalReferences>
  <definedNames>
    <definedName name="_xlnm._FilterDatabase" localSheetId="1" hidden="1">'Акт. перечень'!$A$2:$P$133</definedName>
    <definedName name="Z_0579DC6C_7CAA_48EB_A238_9729EC75B93D_.wvu.FilterData" localSheetId="1" hidden="1">'Акт. перечень'!$A$3:$N$128</definedName>
    <definedName name="Катег">[1]Лист1!$A$2:$A$35</definedName>
    <definedName name="категор">[1]Лист1!$A$2:$A$35</definedName>
    <definedName name="Кл">[1]Лист1!$A$38:$A$41</definedName>
    <definedName name="Клиент">[1]Лист1!$A$33:$A$35</definedName>
    <definedName name="_xlnm.Print_Area" localSheetId="1">'Акт. перечень'!$A$1:$P$141</definedName>
    <definedName name="_xlnm.Print_Area" localSheetId="3">'Навигация по направлениям'!$A$1:$U$49</definedName>
    <definedName name="Раздел">[1]Лист1!$A$44:$A$55</definedName>
  </definedNames>
  <calcPr calcId="152511"/>
  <customWorkbookViews>
    <customWorkbookView name="Алексеев Сергей Олегович - Личное представление" guid="{0579DC6C-7CAA-48EB-A238-9729EC75B93D}" mergeInterval="0" personalView="1" maximized="1" xWindow="-9" yWindow="-9" windowWidth="1938" windowHeight="1048" tabRatio="78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D6" i="2" l="1"/>
  <c r="E6" i="2"/>
  <c r="C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D5" i="2"/>
  <c r="E5" i="2"/>
  <c r="C5" i="2"/>
  <c r="L133" i="1" l="1"/>
  <c r="AN13" i="2"/>
  <c r="AO13" i="2"/>
  <c r="AM13" i="2"/>
  <c r="M133" i="1"/>
  <c r="N133" i="1"/>
  <c r="AN21" i="2"/>
  <c r="AO21" i="2"/>
  <c r="AM21" i="2"/>
  <c r="S5" i="2"/>
  <c r="T5" i="2"/>
  <c r="R5" i="2"/>
  <c r="AN10" i="2" l="1"/>
  <c r="AO10" i="2"/>
  <c r="AM10" i="2"/>
  <c r="V10" i="2"/>
  <c r="W10" i="2"/>
  <c r="U10" i="2"/>
  <c r="O10" i="2"/>
  <c r="N62" i="1" l="1"/>
  <c r="M62" i="1"/>
  <c r="V9" i="2" l="1"/>
  <c r="W9" i="2"/>
  <c r="S9" i="2"/>
  <c r="T9" i="2"/>
  <c r="U9" i="2"/>
  <c r="J9" i="2"/>
  <c r="K9" i="2"/>
  <c r="I9" i="2"/>
  <c r="R9" i="2"/>
  <c r="AI18" i="2"/>
  <c r="AH18" i="2"/>
  <c r="AG18" i="2"/>
  <c r="N11" i="2" l="1"/>
  <c r="AQ20" i="2"/>
  <c r="AR20" i="2"/>
  <c r="AP20" i="2"/>
  <c r="AQ19" i="2"/>
  <c r="AR19" i="2"/>
  <c r="AP19" i="2"/>
  <c r="AH22" i="2"/>
  <c r="AI22" i="2"/>
  <c r="AG22" i="2"/>
  <c r="AQ16" i="2"/>
  <c r="AR16" i="2"/>
  <c r="AQ14" i="2"/>
  <c r="AR14" i="2"/>
  <c r="V12" i="2"/>
  <c r="W12" i="2"/>
  <c r="U12" i="2"/>
  <c r="AN11" i="2"/>
  <c r="AO11" i="2"/>
  <c r="AM11" i="2"/>
  <c r="AN9" i="2"/>
  <c r="AO9" i="2"/>
  <c r="AM9" i="2"/>
  <c r="AK9" i="2"/>
  <c r="AK22" i="2" s="1"/>
  <c r="AL9" i="2"/>
  <c r="AL22" i="2" s="1"/>
  <c r="AJ9" i="2"/>
  <c r="AJ22" i="2" s="1"/>
  <c r="AE9" i="2"/>
  <c r="AF9" i="2"/>
  <c r="AD9" i="2"/>
  <c r="AB9" i="2"/>
  <c r="AB22" i="2" s="1"/>
  <c r="AC9" i="2"/>
  <c r="AC22" i="2" s="1"/>
  <c r="AA9" i="2"/>
  <c r="AA22" i="2" s="1"/>
  <c r="Y9" i="2"/>
  <c r="Y22" i="2" s="1"/>
  <c r="Z9" i="2"/>
  <c r="Z22" i="2" s="1"/>
  <c r="X9" i="2"/>
  <c r="X22" i="2" s="1"/>
  <c r="S22" i="2"/>
  <c r="T22" i="2"/>
  <c r="R22" i="2"/>
  <c r="P9" i="2"/>
  <c r="Q9" i="2"/>
  <c r="O9" i="2"/>
  <c r="AN22" i="2" l="1"/>
  <c r="AM22" i="2"/>
  <c r="AO22" i="2"/>
  <c r="L91" i="1"/>
  <c r="AP16" i="2" s="1"/>
  <c r="M83" i="1"/>
  <c r="N83" i="1"/>
  <c r="L83" i="1"/>
  <c r="AP15" i="2" l="1"/>
  <c r="AE17" i="2"/>
  <c r="AE22" i="2" s="1"/>
  <c r="AF17" i="2"/>
  <c r="AF22" i="2" s="1"/>
  <c r="AD17" i="2"/>
  <c r="AD22" i="2" s="1"/>
  <c r="C30" i="2" s="1"/>
  <c r="V22" i="2" l="1"/>
  <c r="W22" i="2"/>
  <c r="U22" i="2"/>
  <c r="Q10" i="2"/>
  <c r="Q22" i="2" s="1"/>
  <c r="P10" i="2"/>
  <c r="P22" i="2" s="1"/>
  <c r="O22" i="2"/>
  <c r="C29" i="2" l="1"/>
  <c r="L82" i="1"/>
  <c r="L78" i="1"/>
  <c r="AP14" i="2" l="1"/>
  <c r="AP22" i="2" s="1"/>
  <c r="C32" i="2" s="1"/>
  <c r="B28" i="2"/>
  <c r="G5" i="2" l="1"/>
  <c r="G22" i="2" s="1"/>
  <c r="H5" i="2"/>
  <c r="H22" i="2" s="1"/>
  <c r="F5" i="2"/>
  <c r="F22" i="2" s="1"/>
  <c r="AQ15" i="2" l="1"/>
  <c r="AQ22" i="2" s="1"/>
  <c r="AR15" i="2"/>
  <c r="AR22" i="2" s="1"/>
  <c r="E32" i="2" l="1"/>
  <c r="D32" i="2"/>
  <c r="M11" i="2" l="1"/>
  <c r="L11" i="2"/>
  <c r="D30" i="2"/>
  <c r="D29" i="2" s="1"/>
  <c r="E30" i="2"/>
  <c r="E29" i="2" s="1"/>
  <c r="J22" i="2" l="1"/>
  <c r="K22" i="2"/>
  <c r="AT8" i="2"/>
  <c r="AU8" i="2"/>
  <c r="AS8" i="2"/>
  <c r="AS22" i="2" s="1"/>
  <c r="M7" i="2"/>
  <c r="M22" i="2" s="1"/>
  <c r="N7" i="2"/>
  <c r="N22" i="2" s="1"/>
  <c r="L7" i="2"/>
  <c r="L22" i="2" s="1"/>
  <c r="C28" i="2" s="1"/>
  <c r="AU22" i="2" l="1"/>
  <c r="E31" i="2" s="1"/>
  <c r="AT22" i="2"/>
  <c r="D31" i="2" s="1"/>
  <c r="I22" i="2"/>
  <c r="C33" i="2" s="1"/>
  <c r="E28" i="2"/>
  <c r="D28" i="2"/>
  <c r="C31" i="2"/>
  <c r="E27" i="2" l="1"/>
  <c r="E33" i="2" s="1"/>
  <c r="D27" i="2"/>
  <c r="D33" i="2" s="1"/>
</calcChain>
</file>

<file path=xl/sharedStrings.xml><?xml version="1.0" encoding="utf-8"?>
<sst xmlns="http://schemas.openxmlformats.org/spreadsheetml/2006/main" count="1635" uniqueCount="997">
  <si>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</si>
  <si>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</si>
  <si>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</si>
  <si>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</si>
  <si>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Минпромторг России</t>
  </si>
  <si>
    <t>МСП Банк</t>
  </si>
  <si>
    <t>ФРП</t>
  </si>
  <si>
    <t>АО "Корпорация МСП"</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</si>
  <si>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</si>
  <si>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</si>
  <si>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Росэксимбанк</t>
  </si>
  <si>
    <t>Минсельхоз России</t>
  </si>
  <si>
    <t>Страхование экспортных кредитов и инвестиций.</t>
  </si>
  <si>
    <t>ЭКСАР</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</si>
  <si>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</si>
  <si>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</si>
  <si>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Фонд ЖКХ</t>
  </si>
  <si>
    <t>Минкультуры (Ростуризм)</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</si>
  <si>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</si>
  <si>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</si>
  <si>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</si>
  <si>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</si>
  <si>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</si>
  <si>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</si>
  <si>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</si>
  <si>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</si>
  <si>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</si>
  <si>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</si>
  <si>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</si>
  <si>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</si>
  <si>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</si>
  <si>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</si>
  <si>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</si>
  <si>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</si>
  <si>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</si>
  <si>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</si>
  <si>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</si>
  <si>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</si>
  <si>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</si>
  <si>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</si>
  <si>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</si>
  <si>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</si>
  <si>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</si>
  <si>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</si>
  <si>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</si>
  <si>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</si>
  <si>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</si>
  <si>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</si>
  <si>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</si>
  <si>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</si>
  <si>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</si>
  <si>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</si>
  <si>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</si>
  <si>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</si>
  <si>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</si>
  <si>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</si>
  <si>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</si>
  <si>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Хозяйствующие субъекты</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</si>
  <si>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</si>
  <si>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</si>
  <si>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</si>
  <si>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</si>
  <si>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</si>
  <si>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</si>
  <si>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</si>
  <si>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</si>
  <si>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</si>
  <si>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</si>
  <si>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</si>
  <si>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</si>
  <si>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</si>
  <si>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</si>
  <si>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АО «Корпорация «МСП»</t>
  </si>
  <si>
    <t>АО «Российский экспортный центр» (РЭЦ)</t>
  </si>
  <si>
    <t>Фонд -оператор президентских грантов по развитию гражданского общества</t>
  </si>
  <si>
    <t>прочее</t>
  </si>
  <si>
    <t>Прочее</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</si>
  <si>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</si>
  <si>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</si>
  <si>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</si>
  <si>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</si>
  <si>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</si>
  <si>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Предоставление гарантии</t>
  </si>
  <si>
    <t>связанных с одержанием рабочих мест, производством  продукции</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</si>
  <si>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</si>
  <si>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</si>
  <si>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на привлечение, переобучение, повышение квалификации трудовых ресурсов</t>
  </si>
  <si>
    <t>Минсвязь</t>
  </si>
  <si>
    <t>Льготный лизинг</t>
  </si>
  <si>
    <t>Вхождение в капитал</t>
  </si>
  <si>
    <t>Кредитование, выдача займа</t>
  </si>
  <si>
    <t>Софиансирование создания объектов производственной и пр. инфраструктуры.</t>
  </si>
  <si>
    <t>КОЛИЧЕСТВО мероприятий</t>
  </si>
  <si>
    <t>на проведение НИОКР, приобретение специализированного программного обеспечения, испытаний</t>
  </si>
  <si>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</si>
  <si>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</si>
  <si>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</si>
  <si>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</si>
  <si>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</si>
  <si>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</si>
  <si>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</si>
  <si>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</si>
  <si>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</si>
  <si>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</si>
  <si>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</si>
  <si>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</si>
  <si>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</si>
  <si>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</si>
  <si>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</si>
  <si>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</si>
  <si>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</si>
  <si>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</si>
  <si>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</si>
  <si>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</si>
  <si>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</si>
  <si>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</si>
  <si>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</si>
  <si>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</si>
  <si>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</si>
  <si>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</si>
  <si>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</si>
  <si>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</si>
  <si>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</si>
  <si>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</si>
  <si>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</si>
  <si>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</si>
  <si>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</si>
  <si>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</si>
  <si>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</si>
  <si>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</si>
  <si>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</si>
  <si>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</si>
  <si>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</si>
  <si>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</si>
  <si>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</si>
  <si>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</si>
  <si>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</si>
  <si>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</si>
  <si>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</si>
  <si>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</si>
  <si>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</si>
  <si>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</si>
  <si>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</si>
  <si>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</si>
  <si>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</si>
  <si>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</si>
  <si>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</si>
  <si>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</si>
  <si>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</si>
  <si>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</si>
  <si>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</si>
  <si>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</si>
  <si>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</si>
  <si>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</si>
  <si>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</si>
  <si>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</si>
  <si>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</si>
  <si>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</si>
  <si>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</si>
  <si>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</si>
  <si>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</si>
  <si>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</si>
  <si>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</si>
  <si>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</si>
  <si>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</si>
  <si>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</si>
  <si>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</si>
  <si>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</si>
  <si>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</si>
  <si>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</si>
  <si>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</si>
  <si>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</si>
  <si>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</si>
  <si>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</si>
  <si>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</si>
  <si>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</si>
  <si>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</si>
  <si>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</si>
  <si>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</si>
  <si>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</si>
  <si>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 xml:space="preserve"> Минвостокразвития России</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</si>
  <si>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</si>
  <si>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</si>
  <si>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</si>
  <si>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</si>
  <si>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</si>
  <si>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</si>
  <si>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ГК - Фонд содействия реформированию жилищно-коммунального хозяйства</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</si>
  <si>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</si>
  <si>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Российский субъект деятельности в сфере промышленности, соответствующий требованиям ФРП</t>
  </si>
  <si>
    <t>Фонд развития промышленности</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</si>
  <si>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</si>
  <si>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Минкультуры России</t>
  </si>
  <si>
    <t>Реализация инвестиционных проектов, направленных на развитие монопрофильных муниципальных образований</t>
  </si>
  <si>
    <t>Участники (инициаторы) инвестиционных проектов в моногородах</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</si>
  <si>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</si>
  <si>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</si>
  <si>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</si>
  <si>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</si>
  <si>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Федеральный закон от 24.07.2007 № 209-ФЗ«О развитии малого и среднего предпринимательства в Российской Федерации»</t>
  </si>
  <si>
    <t>Кредитная поддержка в рамках продукта «Развитие моногородов»</t>
  </si>
  <si>
    <t>Кредитная поддержка в рамках Программы стимулирования субъектов малого и среднего предпринимательства</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</si>
  <si>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</si>
  <si>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</si>
  <si>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Кредитная поддержка российского несырьевого экспорта</t>
  </si>
  <si>
    <t xml:space="preserve"> АО «РОСЭКСИМБАНК»</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</si>
  <si>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</si>
  <si>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</si>
  <si>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</si>
  <si>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</si>
  <si>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</si>
  <si>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Гранты на развитие НКО</t>
  </si>
  <si>
    <t>Итого</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</si>
  <si>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</si>
  <si>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</si>
  <si>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</si>
  <si>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</si>
  <si>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http://economy.gov.ru/minec/activity/sections/smallBusiness/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</si>
  <si>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</si>
  <si>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https://gisp.gov.ru/support-measures/list/6476133/</t>
  </si>
  <si>
    <t>https://gisp.gov.ru/support-measures/list/6476129/</t>
  </si>
  <si>
    <t>https://gisp.gov.ru/support-measures/list/8879944/</t>
  </si>
  <si>
    <t>https://gisp.gov.ru/support-measures/list/7768465/</t>
  </si>
  <si>
    <t>https://gisp.gov.ru/support-measures/list/6476131/</t>
  </si>
  <si>
    <t>https://gisp.gov.ru/support-measures/list/8870584/</t>
  </si>
  <si>
    <t>https://gisp.gov.ru/support-measures/list/7768022/</t>
  </si>
  <si>
    <t>https://gisp.gov.ru/support-measures/list/6986646/</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</si>
  <si>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</si>
  <si>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</si>
  <si>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</si>
  <si>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</si>
  <si>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</si>
  <si>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</si>
  <si>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</si>
  <si>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</si>
  <si>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</si>
  <si>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</si>
  <si>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</si>
  <si>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</si>
  <si>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</si>
  <si>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https://gisp.gov.ru/support-measures/list/7782674/</t>
  </si>
  <si>
    <t>https://gisp.gov.ru/support-measures/list/7766981/</t>
  </si>
  <si>
    <t>https://gisp.gov.ru/support-measures/list/6476147/</t>
  </si>
  <si>
    <t>https://gisp.gov.ru/support-measures/list/6922631/</t>
  </si>
  <si>
    <t>https://gisp.gov.ru/support-measures/list/7767019/</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</si>
  <si>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</si>
  <si>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</si>
  <si>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</si>
  <si>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</si>
  <si>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</si>
  <si>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</si>
  <si>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</si>
  <si>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</si>
  <si>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</si>
  <si>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</si>
  <si>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</si>
  <si>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</si>
  <si>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</si>
  <si>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</si>
  <si>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</si>
  <si>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</si>
  <si>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</si>
  <si>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</si>
  <si>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</si>
  <si>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</si>
  <si>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</si>
  <si>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</si>
  <si>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</si>
  <si>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</si>
  <si>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</si>
  <si>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</si>
  <si>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</si>
  <si>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</si>
  <si>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https://rosmintrud.ru/employment/employment</t>
  </si>
  <si>
    <t>http://mcx.ru/activity/state-support/measures/unified-subsidy/</t>
  </si>
  <si>
    <t>https://minvr.ru/activity/territorii-operezhayushchego-razvitiya/</t>
  </si>
  <si>
    <t>http://fondgkh.ru/finances/cat/finansovaya-podderzhka-kapitalnogo-remonta-v-2017-godu/</t>
  </si>
  <si>
    <t>http://fondgkh.ru/finances/cat/metodicheskie-materialyi-i-rekomendatsii/</t>
  </si>
  <si>
    <t>http://frprf.ru/zaymy/proekty-razvitiya/</t>
  </si>
  <si>
    <t>http://frprf.ru/lizing/</t>
  </si>
  <si>
    <t>http://frprf.ru/zaymy/stankostroenie/</t>
  </si>
  <si>
    <t>http://frprf.ru/zaymy/konversiya/</t>
  </si>
  <si>
    <t>http://frprf.ru/zaymy/komplektuyushchie-izdeliya/</t>
  </si>
  <si>
    <t>http://frprf.ru/zaymy/regiony/</t>
  </si>
  <si>
    <t>http://www.minsport.gov.ru/activities/federal-programs/fiz-ra-i-sport-skryt/26377/</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</si>
  <si>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</si>
  <si>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</si>
  <si>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</si>
  <si>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</si>
  <si>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</si>
  <si>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</si>
  <si>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</si>
  <si>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</si>
  <si>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</si>
  <si>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</si>
  <si>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https://www.mspbank.ru/credit/mono-cities/</t>
  </si>
  <si>
    <t>https://www.mspbank.ru/credit/agropark/?SUM_FROM=5000000&amp;TARGET=67&amp;MONTHS_TO=1&amp;SUM_TO=5000000&amp;SPECIAL=78&amp;ID%5B0%5D=1304&amp;ID%5B1%5D=1305</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</si>
  <si>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</si>
  <si>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</si>
  <si>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</si>
  <si>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</si>
  <si>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</si>
  <si>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</si>
  <si>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</si>
  <si>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</si>
  <si>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</si>
  <si>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</si>
  <si>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</si>
  <si>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</si>
  <si>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</si>
  <si>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</si>
  <si>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</si>
  <si>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</si>
  <si>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</si>
  <si>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</si>
  <si>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</si>
  <si>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</si>
  <si>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</si>
  <si>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</si>
  <si>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</si>
  <si>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</si>
  <si>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</si>
  <si>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</si>
  <si>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</si>
  <si>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</si>
  <si>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</si>
  <si>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</si>
  <si>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</si>
  <si>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</si>
  <si>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</si>
  <si>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</si>
  <si>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</si>
  <si>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</si>
  <si>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</si>
  <si>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</si>
  <si>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</si>
  <si>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</si>
  <si>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</si>
  <si>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</si>
  <si>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</si>
  <si>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</si>
  <si>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</si>
  <si>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</si>
  <si>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</si>
  <si>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</si>
  <si>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</si>
  <si>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</si>
  <si>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</si>
  <si>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</si>
  <si>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</si>
  <si>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</si>
  <si>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</si>
  <si>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</si>
  <si>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</si>
  <si>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</si>
  <si>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</si>
  <si>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</si>
  <si>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</si>
  <si>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</si>
  <si>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</si>
  <si>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</si>
  <si>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</si>
  <si>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</si>
  <si>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</si>
  <si>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</si>
  <si>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</si>
  <si>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</si>
  <si>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</si>
  <si>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</si>
  <si>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Субсидии из федерального бюджета на софинансирование государственных программ развития физической культуры и спорта.</t>
  </si>
  <si>
    <t>Финансирование подготовки инвестиционных проектов</t>
  </si>
  <si>
    <t>Минстрой России</t>
  </si>
  <si>
    <t xml:space="preserve">Гранты победителям конкурса Минстроя России для проектов формирование комфортной городской среды в малых и исторических городах </t>
  </si>
  <si>
    <t>Минздрав РФ</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</si>
  <si>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</si>
  <si>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</si>
  <si>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</si>
  <si>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</si>
  <si>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</si>
  <si>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Субсидии из федерального бюджета бюджетам субъектов РФ на поддержку отрасли культуры</t>
  </si>
  <si>
    <t>Субсидии на поддержку творческой деятельности и техническое оснащение детских и кукольных театров</t>
  </si>
  <si>
    <t>Субъекты Российской Федерации, муниципальные образования</t>
  </si>
  <si>
    <t>http://www.minstroyrf.ru/trades/zhilishno-kommunalnoe-hozyajstvo/strategicheskoe-napravlenie-razvitiya-zhkkh-i-gorodskaya-sreda/?sphrase_id=548733</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</si>
  <si>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</si>
  <si>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</si>
  <si>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</si>
  <si>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</si>
  <si>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</si>
  <si>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https://www.rosminzdrav.ru</t>
  </si>
  <si>
    <t xml:space="preserve">Субсидии предоставляются 84 субъектам Российской Федерации, за исключением города Москвы
</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</si>
  <si>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</si>
  <si>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</si>
  <si>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</si>
  <si>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</si>
  <si>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</si>
  <si>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http://www.mkrf.ru/about/departments/departament_gosudarstvennoy_podderzhki_iskusstva_i_narodnogo_tvorchestva/activities/409770/?sphrase_id=2172367</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</si>
  <si>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</si>
  <si>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</si>
  <si>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</si>
  <si>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http://www.mkrf.ru/about/departments/departament_gosudarstvennoy_podderzhki_iskusstva_i_narodnogo_tvorchestva/activities/441543/?sphrase_id=2172385</t>
  </si>
  <si>
    <t>http://www.mkrf.ru/documents/o-predostavlenii-subsidii-byudzhetu-subekta-rossiyskoy-federatsii-iz-federalnogo-byudzheta-na-obespe-190117/?sphrase_id=2172399</t>
  </si>
  <si>
    <t>http://www.mkrf.ru/documents/subsidiya-na-podderzhku-otrasli-kultury/?sphrase_id=2172399</t>
  </si>
  <si>
    <t>Минздрав</t>
  </si>
  <si>
    <t>Минстрой</t>
  </si>
  <si>
    <t>ИТОГО</t>
  </si>
  <si>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</si>
  <si>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</si>
  <si>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</si>
  <si>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</si>
  <si>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Критерии отбора субъектов Российской Федерации:</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</si>
  <si>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</si>
  <si>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</si>
  <si>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t>3. наличие и объемы внебюджетных средств, привлекаемых субъектом Российской Федерации на софинансирование региональных программ.</t>
  </si>
  <si>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</si>
  <si>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</si>
  <si>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Субъект Российской Федерации подает заявку согласно рекомендуемому образцу, методическим рекомендациям к заполнению образца.</t>
  </si>
  <si>
    <t>В составе заявки представляются следующие документы и сведения:</t>
  </si>
  <si>
    <r>
      <t>1.</t>
    </r>
    <r>
      <rPr>
        <sz val="7"/>
        <color theme="1"/>
        <rFont val="Times New Roman"/>
        <family val="1"/>
        <charset val="204"/>
      </rPr>
      <t xml:space="preserve">    </t>
    </r>
    <r>
      <rPr>
        <sz val="10"/>
        <color theme="1"/>
        <rFont val="Times New Roman"/>
        <family val="1"/>
        <charset val="204"/>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</si>
  <si>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r>
      <t>2.</t>
    </r>
    <r>
      <rPr>
        <sz val="7"/>
        <color theme="1"/>
        <rFont val="Times New Roman"/>
        <family val="1"/>
        <charset val="204"/>
      </rPr>
      <t xml:space="preserve">    </t>
    </r>
    <r>
      <rPr>
        <sz val="10"/>
        <color theme="1"/>
        <rFont val="Times New Roman"/>
        <family val="1"/>
        <charset val="204"/>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</si>
  <si>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r>
      <t>3.</t>
    </r>
    <r>
      <rPr>
        <sz val="7"/>
        <color theme="1"/>
        <rFont val="Times New Roman"/>
        <family val="1"/>
        <charset val="204"/>
      </rPr>
      <t xml:space="preserve">    </t>
    </r>
    <r>
      <rPr>
        <sz val="10"/>
        <color theme="1"/>
        <rFont val="Times New Roman"/>
        <family val="1"/>
        <charset val="204"/>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</si>
  <si>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theme="1"/>
        <rFont val="Times New Roman"/>
        <family val="1"/>
        <charset val="204"/>
      </rPr>
      <t xml:space="preserve">    </t>
    </r>
    <r>
      <rPr>
        <sz val="10"/>
        <color theme="1"/>
        <rFont val="Times New Roman"/>
        <family val="1"/>
        <charset val="204"/>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</si>
  <si>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Минкультуры</t>
  </si>
  <si>
    <t>Поддержка социальной сферы</t>
  </si>
  <si>
    <t>на поддержку экспортной деятельности</t>
  </si>
  <si>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</si>
  <si>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тыс. руб.</t>
  </si>
  <si>
    <t>Поддержка развития социальной сферы, городских пространств</t>
  </si>
  <si>
    <t>Развитие материально - технической базы учреждений социальной сферы, городского пространства</t>
  </si>
  <si>
    <t>Поддержка создания и (или) развития индустриальных, промышленных парков, технопарков, инфраструктуры поддержки СМП, предпринимательства</t>
  </si>
  <si>
    <t>Гранты на развитие НКО, СМП</t>
  </si>
  <si>
    <t>Субсидии на формирование комфортной городской среды (благоустройство территорий муниципальных образований)</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</si>
  <si>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</si>
  <si>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</si>
  <si>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</si>
  <si>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</si>
  <si>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</si>
  <si>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https://gisp.gov.ru/support-measures/list/6476161/</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</si>
  <si>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</si>
  <si>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</si>
  <si>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</si>
  <si>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</si>
  <si>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</si>
  <si>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</si>
  <si>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</si>
  <si>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</si>
  <si>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</si>
  <si>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</si>
  <si>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</si>
  <si>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№СФ-И-53 (утвержден Наблюдательным советом Фонда развития промышленности 21.09.2018)</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</si>
  <si>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</si>
  <si>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</si>
  <si>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</si>
  <si>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</si>
  <si>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</si>
  <si>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</si>
  <si>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№СФ-И-88 (утвержден Наблюдательным советом Фонда развития промышленности 21.09.2018)</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</si>
  <si>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</si>
  <si>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</si>
  <si>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№СФ-И-87 (утвержден Наблюдательным советом Фонда развития промышленности 21.09.2018)</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</si>
  <si>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</si>
  <si>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</si>
  <si>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</si>
  <si>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</si>
  <si>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</si>
  <si>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</si>
  <si>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</si>
  <si>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</si>
  <si>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</si>
  <si>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</si>
  <si>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</si>
  <si>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 xml:space="preserve">Российский субъект деятельности в сфере промышленности, соответствующий требованиям ФРП. </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</si>
  <si>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</si>
  <si>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</si>
  <si>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</si>
  <si>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</si>
  <si>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</si>
  <si>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</si>
  <si>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</si>
  <si>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</si>
  <si>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</si>
  <si>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</si>
  <si>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Ч. 12.1 ст. 51 Федерального закона №326-ФЗ "Об обязательном медицинском страховании в Российской Федерации"</t>
  </si>
  <si>
    <t>Минпросвещения России</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</si>
  <si>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</si>
  <si>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</si>
  <si>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https://veb.ru/biznesu/fabrika-proektnogo-finansirovaniya/</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</si>
  <si>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</si>
  <si>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</si>
  <si>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</si>
  <si>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АО «ИнфраВЭБ»</t>
  </si>
  <si>
    <t xml:space="preserve">Устав АО "ВЭБ Инфраструктура"
</t>
  </si>
  <si>
    <t>http://vebinfra.ru/services/funding-projects/</t>
  </si>
  <si>
    <t>Устав АО "ВЭБ Инфраструктура"</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</si>
  <si>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</si>
  <si>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Федеральный закон от 24.07.2007 №209-ФЗ «О развитии малого и среднего предпринимательства в Российской Федерации»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</si>
  <si>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</si>
  <si>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</si>
  <si>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</si>
  <si>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Программа льготного лизинга оборудования для субъектов индивидуального и малого предпринимательства (Программа "Моногорода и ТОСЭРы)</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</si>
  <si>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</si>
  <si>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</si>
  <si>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</si>
  <si>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t>https://www.mspbank.ru/credit/women-entrepreneurship</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</si>
  <si>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</si>
  <si>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</si>
  <si>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</si>
  <si>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</si>
  <si>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</si>
  <si>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https://www.mspbank.ru/credit/high-tech/?SUM_FROM=28638373&amp;TARGET=67&amp;MONTHS_TO=16&amp;SUM_TO=28638373&amp;BUSINESS_SIZE=72&amp;ID%5B0%5D=36645</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</si>
  <si>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</si>
  <si>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Оказание финансовой поддержки Субъектам МСП - гражданам РФ в возрасте не менее 45 лет и не более 65 лет.</t>
  </si>
  <si>
    <t>https://www.mspbank.ru/credit/silver/?SUM_FROM=5000000&amp;TARGET=69&amp;MONTHS_TO=1&amp;SUM_TO=5000000&amp;BUSINESS_SIZE=72&amp;SPECIAL=148&amp;ID%5B0%5D=36868</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</si>
  <si>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</si>
  <si>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</si>
  <si>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</si>
  <si>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Кредитование расходов, связанных с исполнением Заемщиком контракта в рамках Федеральных законов 223-ФЗ и 44-ФЗ.</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</si>
  <si>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</si>
  <si>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</si>
  <si>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</si>
  <si>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</si>
  <si>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</si>
  <si>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</si>
  <si>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</si>
  <si>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</si>
  <si>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</si>
  <si>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</si>
  <si>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http://mcx.ru/activity/state-support/measures/crops-subsidy/</t>
  </si>
  <si>
    <t>http://mcx.ru/activity/state-support/measures/cattle-subsidy/</t>
  </si>
  <si>
    <t>http://mcx.ru/activity/state-support/measures/building-compensation/</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</si>
  <si>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</si>
  <si>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</si>
  <si>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</si>
  <si>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 xml:space="preserve">Минпросвещения России </t>
  </si>
  <si>
    <t>Минтруд</t>
  </si>
  <si>
    <t>связанных с выпуском и поддержкой гарантийных обязательств: по колесным транспортным средствам, соответствующим нормам Евро-4, Евро-5; в отношении высокопроизводительной сельскохозяйственной самоходной и прицепной техники</t>
  </si>
  <si>
    <t>На привлечение, переобучение, повышение квалификации трудовых ресурсов</t>
  </si>
  <si>
    <t>38, 40</t>
  </si>
  <si>
    <t>53, 54, 55</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</si>
  <si>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</si>
  <si>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Гарантийная поддержка субъектов МСП, зарегистрированных в монопрофильных муниципальных образованиях Российской Федерации.</t>
  </si>
  <si>
    <t>Одна мера поддержки может предусматривать несколько направлений.</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</si>
  <si>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</si>
  <si>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http://vebinfra.ru/services/investment-consulting/</t>
  </si>
  <si>
    <t>https://edu.gov.ru/</t>
  </si>
  <si>
    <t>http://frprf.ru/zaymy/markirovka-lekarstv/</t>
  </si>
  <si>
    <t>http://frprf.ru/zaymy/tsifrovizatsiya-promyshlennosti/</t>
  </si>
  <si>
    <t>http://frprf.ru/zaymy/proizvoditelnost-truda/</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</si>
  <si>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</si>
  <si>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</si>
  <si>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</si>
  <si>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</si>
  <si>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</si>
  <si>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</si>
  <si>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</si>
  <si>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Моногорода.РФ</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</si>
  <si>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</si>
  <si>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</si>
  <si>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</si>
  <si>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</si>
  <si>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</si>
  <si>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</si>
  <si>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</si>
  <si>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</si>
  <si>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</si>
  <si>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https://xn--80afcdbalict6afooklqi5o.xn--p1ai/</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</si>
  <si>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</si>
  <si>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</si>
  <si>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</si>
  <si>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</si>
  <si>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</si>
  <si>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</si>
  <si>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https://gisp.gov.ru/support-measures/list/9212548/</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</si>
  <si>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</si>
  <si>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https://gisp.gov.ru/support-measures/list/7752283/</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</si>
  <si>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</si>
  <si>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</si>
  <si>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</si>
  <si>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</si>
  <si>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https://gisp.gov.ru/support-measures/list/8870530/</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</si>
  <si>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</si>
  <si>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</si>
  <si>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</si>
  <si>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https://gisp.gov.ru/support-measures/list/7016770/</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</si>
  <si>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</si>
  <si>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</si>
  <si>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</si>
  <si>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</si>
  <si>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</si>
  <si>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</si>
  <si>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</si>
  <si>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</si>
  <si>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</si>
  <si>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Создание системы послепродажного обслуживания воздушных судов и подготовки авиационного персонала для воздушных судов
</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</si>
  <si>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</si>
  <si>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</si>
  <si>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</si>
  <si>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</si>
  <si>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</si>
  <si>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</si>
  <si>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</si>
  <si>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https://gisp.gov.ru/support-measures/list/6922613/</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</si>
  <si>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</si>
  <si>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</si>
  <si>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</si>
  <si>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</si>
  <si>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</si>
  <si>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</si>
  <si>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https://gisp.gov.ru/support-measures/list/7783234/</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</si>
  <si>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</si>
  <si>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</si>
  <si>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</si>
  <si>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</si>
  <si>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</si>
  <si>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создание нового бизнеса</t>
  </si>
  <si>
    <t>режим благоприятствования</t>
  </si>
  <si>
    <t>межбюджетные трансферты</t>
  </si>
  <si>
    <t>модернизация действующего предприятия / создание нового бизнеса</t>
  </si>
  <si>
    <t>кредитование, займ, участие в капитале</t>
  </si>
  <si>
    <t>Выполнение функций проектного офиса по реализации проектов развития в моногородах</t>
  </si>
  <si>
    <t>консультирование</t>
  </si>
  <si>
    <t>НКО</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</si>
  <si>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</si>
  <si>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новый социальный проект</t>
  </si>
  <si>
    <t>гранты</t>
  </si>
  <si>
    <t>прямой</t>
  </si>
  <si>
    <t>ИП / ЮЛ</t>
  </si>
  <si>
    <t>ЮЛ</t>
  </si>
  <si>
    <t>обеспечение текущей деятельности</t>
  </si>
  <si>
    <t>субсидирование</t>
  </si>
  <si>
    <t>через соглашение с субъектом Российской Федерации</t>
  </si>
  <si>
    <t>прямой / через соглашение с субъектом Российской Федерации</t>
  </si>
  <si>
    <t>модернизация действующего предприятия</t>
  </si>
  <si>
    <t>модернизация действующего предприятия / создание нового бизнеса / обеспечение текущей деятельности</t>
  </si>
  <si>
    <t>субъект РФ</t>
  </si>
  <si>
    <t xml:space="preserve">создание нового бизнеса </t>
  </si>
  <si>
    <t>модернизация действующего предприятия / создание нового бизнес</t>
  </si>
  <si>
    <t>модернизация действующего предприятия / обеспечение текущей деятельности</t>
  </si>
  <si>
    <t>ВЭБ.РФ</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</si>
  <si>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</si>
  <si>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</si>
  <si>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 xml:space="preserve">субъект РФ </t>
  </si>
  <si>
    <t xml:space="preserve"> через соглашение с субъектом Российской Федерации</t>
  </si>
  <si>
    <t xml:space="preserve">модернизация действующего предприятия / создание нового бизнеса / обеспечение текущей деятельности </t>
  </si>
  <si>
    <t xml:space="preserve">модернизация действующего предприятия / обеспечение текущей деятельности </t>
  </si>
  <si>
    <t xml:space="preserve">ИП / ЮЛ / субъект РФ </t>
  </si>
  <si>
    <t xml:space="preserve">ЮЛ / субъект РФ </t>
  </si>
  <si>
    <t>займ</t>
  </si>
  <si>
    <t>займ / лизинг</t>
  </si>
  <si>
    <t xml:space="preserve">займ </t>
  </si>
  <si>
    <t xml:space="preserve">модернизация действующего предприятия </t>
  </si>
  <si>
    <t xml:space="preserve">кредитование, займ, участие в капитале / лизинг </t>
  </si>
  <si>
    <t>гарантии</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</si>
  <si>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</si>
  <si>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</si>
  <si>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Характеристика меры поддержки</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</si>
  <si>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</si>
  <si>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</si>
  <si>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https://minvr.ru/activity/</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</si>
  <si>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</si>
  <si>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</si>
  <si>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</si>
  <si>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займ, участие в капитале </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</si>
  <si>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</si>
  <si>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</si>
  <si>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Минкомсвязь России</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</si>
  <si>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</si>
  <si>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t xml:space="preserve"> прочее </t>
  </si>
  <si>
    <t xml:space="preserve">прочее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</si>
  <si>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</si>
  <si>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</si>
  <si>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</si>
  <si>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</si>
  <si>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https://digital.gov.ru/ru/activity/directions/142/
</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</si>
  <si>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</si>
  <si>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</si>
  <si>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субъект РФ / учреждения социальной сферы</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</si>
  <si>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</si>
  <si>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</si>
  <si>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</si>
  <si>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</si>
  <si>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</si>
  <si>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</si>
  <si>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</si>
  <si>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</si>
  <si>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</si>
  <si>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</si>
  <si>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</si>
  <si>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</si>
  <si>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</si>
  <si>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</si>
  <si>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</si>
  <si>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</si>
  <si>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</si>
  <si>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</si>
  <si>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</si>
  <si>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</si>
  <si>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</si>
  <si>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</si>
  <si>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</si>
  <si>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</si>
  <si>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</si>
  <si>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</si>
  <si>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</si>
  <si>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</si>
  <si>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</si>
  <si>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</si>
  <si>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</si>
  <si>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</si>
  <si>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</si>
  <si>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</si>
  <si>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</si>
  <si>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</si>
  <si>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</si>
  <si>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</si>
  <si>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</si>
  <si>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</si>
  <si>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http://www.minstroyrf.ru/trades/realizaciya-gosudarstvennyh-programm/</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</si>
  <si>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</si>
  <si>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</si>
  <si>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</si>
  <si>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</si>
  <si>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</si>
  <si>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</si>
  <si>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</si>
  <si>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</si>
  <si>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</si>
  <si>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</si>
  <si>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</si>
  <si>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</si>
  <si>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</si>
  <si>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</si>
  <si>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</si>
  <si>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 xml:space="preserve">гарантии </t>
  </si>
  <si>
    <t xml:space="preserve">Гарантийная поддержка субъектов МСП (гарантии с участием коммерческих банков; гарантии с участием коммерческих банков и региональных гарантийных организаций (РГО)).
</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</si>
  <si>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</si>
  <si>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Указ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</si>
  <si>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 xml:space="preserve">Корпорация МСП предоставляет гарантии:
- с участием Банков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для микрофинансовых организаций и лизинговых компаний; прямая гарантия для развития сельскохозяйственной кооперации; прямая гарантия для факторинговых компаний; прямая гарантия для стартапов; прямая гарантия для быстрорастущих инновационных, высокотехнологичных предприятий; прямая гарантия для начинающих предпринимателей старше 45 лет).
- с участием Банков и РГО (контргарантия; синдицированная гарантия; прямая гарантия, выдаваемая совместно с поручительством РГО (согарантия); прямая гарантия для экспортеров, выдаваемая совместно с поручительством РГО (согарантия для экспортеров); прямая гарантия для сельскохозяйственных кооперативов, выдаваемая совместно с поручительством РГО (согарантия для сельскохозяйственных кооперативов); прямая гарантия для быстрорастущих инновационных, высокотехнологичных предприятий, выдаваемая совместно с поручительством РГО (согарантия для быстрорастущих предприятий); прямая гарантия для содействия занятости лиц старше 45 лет, выдаваемая совместно с поручительством РГО (согарантия для занятости лиц старше 45 лет); прямая гарантия для развития физической культуры и спорта, выдаваемая совместно с поручительством РГО (согарантия для развития физической культуры и спорта).
</t>
  </si>
  <si>
    <t>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</si>
  <si>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t>
  </si>
  <si>
    <t xml:space="preserve">модернизация действующего предприятия / создание нового бизнеса </t>
  </si>
  <si>
    <t>кредитование</t>
  </si>
  <si>
    <t>Предоставление финансирования: на инвестиционные цели (на срок до 3 лет по ставке 9,9% годовых, сумма кредита от 1 до 10 млн. руб.), на цели пополнения оборотных средств (на срок до 3 лет по ставке 10,6% годовых, сумма кредита от 1 до 500 млн. руб.).</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</si>
  <si>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 1) регистрация юридического лица осуществлена на территории моногорода; 2) деятельность юридического лица осуществляется исключительно на территории моногорода; 3) юридическое лицо не является градообразующей организацией моногорода или ее дочерней организацией.</t>
  </si>
  <si>
    <t xml:space="preserve">Субсидирование транспортировки сельскохозяйственной и продовольственной продукции наземным, в том числе железнодорожным, транспортом
</t>
  </si>
  <si>
    <t>Постановление Правительства РФ от 24.05.2017 № 620 (в ред. от 16.06.2018)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t>
  </si>
  <si>
    <t xml:space="preserve">Субсидирование процентных ставок по экспортным кредитам, предоставляемым коммерческими банками
</t>
  </si>
  <si>
    <t>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</si>
  <si>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t>
  </si>
  <si>
    <t>Субсидирование части затрат, связанных с продвижением высокотехнологичной, инновационной и иной продукции и услуг на внешние рынки</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</si>
  <si>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1388.Постановление от 15.12.2016 года №1368.</t>
  </si>
  <si>
    <t xml:space="preserve">консультирование </t>
  </si>
  <si>
    <t>ИП/ЮЛ</t>
  </si>
  <si>
    <t>поддержка экспорта</t>
  </si>
  <si>
    <t>связанных с одержанием рабочих мест, использование энергоресурсов, производством  продукции</t>
  </si>
  <si>
    <t>выпуск и поддержка гарантийных обязательств</t>
  </si>
  <si>
    <t>7, 8, 9, 17, 20, 25</t>
  </si>
  <si>
    <t>21, 30, 31, 32, 43, 46, 49</t>
  </si>
  <si>
    <t>13, 14, 16,</t>
  </si>
  <si>
    <r>
      <t xml:space="preserve">15, </t>
    </r>
    <r>
      <rPr>
        <i/>
        <u/>
        <sz val="13"/>
        <color theme="1"/>
        <rFont val="Times New Roman"/>
        <family val="1"/>
        <charset val="204"/>
      </rPr>
      <t>26,</t>
    </r>
    <r>
      <rPr>
        <b/>
        <sz val="13"/>
        <color theme="1"/>
        <rFont val="Times New Roman"/>
        <family val="1"/>
        <charset val="204"/>
      </rPr>
      <t xml:space="preserve"> 36, 37, 42</t>
    </r>
  </si>
  <si>
    <t xml:space="preserve"> - универсальные</t>
  </si>
  <si>
    <t>12, 28</t>
  </si>
  <si>
    <t xml:space="preserve"> - производители колесных транспортных средств</t>
  </si>
  <si>
    <t xml:space="preserve">7, 8, 9, </t>
  </si>
  <si>
    <t xml:space="preserve"> - производителя средств производства</t>
  </si>
  <si>
    <t xml:space="preserve"> - организации легкой промышленности</t>
  </si>
  <si>
    <t>18, 19</t>
  </si>
  <si>
    <t xml:space="preserve"> - организации народных художественных промыслов</t>
  </si>
  <si>
    <t xml:space="preserve">  - индустрия детских товаров</t>
  </si>
  <si>
    <t xml:space="preserve"> - производство редких и редкоземельных металлов</t>
  </si>
  <si>
    <t xml:space="preserve"> - организации лесопромышленного комплекса</t>
  </si>
  <si>
    <t xml:space="preserve"> -  организации реабилитационной индустрии</t>
  </si>
  <si>
    <t xml:space="preserve"> - индустрия инжиниринга и промышленного дизайна</t>
  </si>
  <si>
    <t xml:space="preserve"> - НКО</t>
  </si>
  <si>
    <t xml:space="preserve"> - авиационная промышленность</t>
  </si>
  <si>
    <t xml:space="preserve"> - судостроение</t>
  </si>
  <si>
    <t xml:space="preserve"> - фармакология, производство медицинских изделий</t>
  </si>
  <si>
    <t>45, 47, 48</t>
  </si>
  <si>
    <t>46, 49</t>
  </si>
  <si>
    <t xml:space="preserve"> - ОПК</t>
  </si>
  <si>
    <t>97, 98</t>
  </si>
  <si>
    <t xml:space="preserve"> - радиоэлектроника</t>
  </si>
  <si>
    <t>на уплату процентов по кредитам, выплату купонного дохода, лизинговые платежи</t>
  </si>
  <si>
    <t xml:space="preserve">10, 11, 12, 18, 19, 22, 23, 24, 28, 35, 39, 41, 44, 50 </t>
  </si>
  <si>
    <t>Всего</t>
  </si>
  <si>
    <t>Постановление Правительства Российской Федерации от 07 марта 2018г.  № 237 (ред. от 11.02.2019)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</si>
  <si>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 xml:space="preserve">Постановление Правительства РФ от 30.10.2014 № 1119 (ред. от 20.11.2018)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</si>
  <si>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 xml:space="preserve">27, 33, 34, 45, 47, 48 </t>
  </si>
  <si>
    <t xml:space="preserve"> - поддержка промпарков, промышленных кластеров, </t>
  </si>
  <si>
    <t>Поддержка создания и (или) развития инфраструктуры  индустриальных (промышленных) парков, технопарковв</t>
  </si>
  <si>
    <t>Субсидирование понесенных организациями части затрат (кроме обучения)</t>
  </si>
  <si>
    <t>ИП / ЮЛ / НКО / субъект РФ / учреждения социальной сферы</t>
  </si>
  <si>
    <t>http://xn--80afd4affbbat.xn--p1ai/work/products/sofin/</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</si>
  <si>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 в ред. от 3 декабря 2018 г.).</t>
  </si>
  <si>
    <t>http://xn--80afd4affbbat.xn--p1ai/work/products/invest-projects/</t>
  </si>
  <si>
    <t>http://xn--80afd4affbbat.xn--p1ai/work/products/project-office/</t>
  </si>
  <si>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</si>
  <si>
    <t>Содействие в реализации новых инвестиционных проектов, сопровождение проектов от момента обращения в Моногорода.РФ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</si>
  <si>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В целях ускоренного развития субъектов малого и среднего предпринимательства в моногородах предусматривается предоставление субсидий в целях софинансирования расходных обязательств субъектов Российской Федерации при реализации соответствующих программ, включающих в себя: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поддержки субъектов малого и среднего предпринимательства, занимающихся социально значимыми видами деятельности;
- развитие региональных гарантийных организаций в целях ускоренного развития субъектов малого и среднего предпринимательства в моногородах;
- развитие государственных микрофинансовых организаций в целях ускоренного развития субъектов малого и среднего предпринимательства в моногородах.
В целом субсидии предоставляются в целях софинансирования расходных обязательств субъектов Российской Федерации при реализации:
а)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по следующим направлениям:
создание и (или) развитие фондов содействия кредитованию (гарантийных фондов, фондов поручительств) (далее - региональные гарантийные организации);
создание и (или) развитие государственных микрофинансовых организаций;
б) федерального проекта "Акселерация субъектов малого и среднего предпринимательства" по следующим направлениям:
организация оказания комплекса услуг, сервисов и мер поддержки субъектам малого и среднего предпринимательства в центрах "Мой бизнес";
реализация программы поддержки субъектов малого и среднего предпринимательства в целях их ускоренного развития в моногородах;
обеспечение доступа субъектов малого и среднего предпринимательства к экспортной поддержке;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предоставление субсидий на софинансирование капитальных вложений в объекты капитального строительства;
в) федерального проекта "Популяризация предпринимательства" по следующему направлению:
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</si>
  <si>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</si>
  <si>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http://www.fond-kino.ru/news/fond-kino-obavlaet-sbor-zaavok-na-podderzku-modernizacii-kinozalov-v-2019-godu/</t>
  </si>
  <si>
    <t xml:space="preserve">Хозяйствующие субъекты, осуществляющие деятельность по ОКВЭД 59.14. Поддержку Фонда кино могут получить только организации с наличием опыта деятельности в сфере культуры и (или) кинематографии не менее 3 (трех) лет. При этом справка о наличии у Заявителя опыта работы в сфере культуры и (или) кинематографии не менее 3 (трех) лет до даты подачи Заявки на переоборудование кинозала составляется в свободной форме на официальном бланке Заявителя и подлежит подписанию уполномоченным должностным лицом </t>
  </si>
  <si>
    <t>Предоставление финансирования  начинающим субъектам МСП - гражданам РФ в возрасте не менее 45 лет и не более 65 лет на срок до 7 лет по ставке 8,5% годовых, сумма кредита от 1 до 10 млн.руб., на срок до 84 мес.</t>
  </si>
  <si>
    <t>Оборотное кредитование (от 1 млн. руб. до 500 млн.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</si>
  <si>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 xml:space="preserve">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t>
  </si>
  <si>
    <t xml:space="preserve">Постановление Правительства РФ от 15.04.2014 №309 (ред. от 11.02.2019)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12.02.2019)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</si>
  <si>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 xml:space="preserve"> К отбору допускаются инвестиционные проекты, соответствующие следующим требованиям:
а) цели инвестиционного проекта соответствуют целям стратегических документов, определяющих направления
социально-экономического развития Северо-Кавказского федерального округа, а также инвестиционной политике Корпорации;
б) инвестиционный проект осуществляется на территории одного или нескольких субъектов Российской Федерации,
входящих в состав Северо-Кавказского федерального округа;
в) чистая приведенная стоимость инвестиционного проекта больше нуля;
г) внутренняя норма доходности инвестиционного проекта не менее ставки, утвержденной инвестиционной политикой
Корпорации;
д) полная стоимость инвестиционного проекта более 100 миллионов рублей;
е) инвестор и инициатор инвестиционного проекта соответствуют требованиям, указанным в пункте 7 настоящей
методики;
ж) общий размер средств Корпорации по реализуемому инвестиционному проекту не превышает 80 процентов полной
стоимости инвестиционного проекта;
з) наличие собственных средств инвестора и (или) инициатора инвестиционного проекта (без учета кредитов и займов,
средств бюджетов бюджетной системы Российской Федерации) в структуре финансирования проекта в размере не менее 5
процентов полной стоимости инвестиционного проекта;
и) наличие обеспечения у инвестора или инициатора инвестиционного проекта (при финансировании инвестиционного
проекта за счет средств Корпорации в форме заемного финансирования);
к) инвестиционный проект не предусматривает направление средств Корпорации на финансовое обеспечение
следующих мероприятий:
подготовка проекта и предпроектные работы;
разработка проектной документации инвестиционного проекта и проведение инженерных изысканий, выполняемых для
подготовки такой проектной документации;
приобретение земельных участков под строительство;
проведение технологического и ценового аудита инвестиционных проектов по строительству объектов капитального
строительства в установленных законодательством Российской Федерации случаях;
проведение государственной экспертизы проектной документации и результатов инженерных изысканий, выполняемых
для подготовки такой проектной документации;
проведение проверки достоверности определения сметной стоимости объектов капитального строительства;
л) период финансирования инвестиционного проекта Корпорации не превышает срок реализации государственной
программы Российской Федерации "Развитие Северо-Кавказского федерального округа" на период до 2025 года (далее -
Программа);
м) доля участия Корпорации в уставном капитале инвестора инвестиционного проекта после предоставления средств
Корпорации на реализацию инвестиционного проекта будет составлять не более 49 процентов.</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</si>
  <si>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включающую в себя в отношении каждого инвестиционного проекта информацию согласно Приложению N 2 к Правилам отбора инвестиционных проектов, утвержденным приказом Министерства Российской Федерации по делам Северного Кавказа от 30 июня 2016 г. №99 (далее - Правила).
Одновременно с заявкой в Министерство Российской Федерации по делам Северного Кавказа также направляются документы согласно Приложению N 3 к Правилам.
Минкавказ России течение 20 рабочих дней со дня получения заявки проверяет правильность ее оформления, комплектность представленных документов и их соответствие Правилам, подготавливает заключение о соответствии инвестиционного проекта Правилам с указанием итогового балла инвестиционного проекта, направляет межведомственной рабочей группы.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t>
  </si>
  <si>
    <t>http://www.minkavkaz.gov.ru/ministry/activities/government-programs-fcp/46/
http://krskfo.ru/procedura</t>
  </si>
  <si>
    <t>Минкавказа России, Корпорация развития Северного Кавказа</t>
  </si>
  <si>
    <t xml:space="preserve">Субсидии по кредитам предоставляются в отношении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2009 - 2021 годах (в том числе траншей в рамках кредитных линий) на основании кредитных договоров, направленных:
на приобретение (строительство) судов;
на рефинансирование кредитов, ранее полученных организацией в российских кредитных организациях или в государственной корпорации "Банк развития и внешнеэкономической деятельности (Внешэкономбанк)" в 2009 - 2021 годах на приобретение (строительство) судов (далее - кредитный договор рефинансирования);
на выкуп (приобретение) судов, первоначально полученных организацией по договорам лизинга, заключенным с российскими лизинговыми компаниями в 2009 - 2021 годах (далее - кредитный договор на выкуп (приобретение) судов).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Субсидии по лизинговым платежам, содержащим денежные обязательства в иностранной валюте, предоставляются в размере двух третьих затрат лизинговой компании на уплату процентов по кредитам, полученным лизинговой компанией для приобретения судна и вознаграждения лизинговой компании за услуги по предоставлению финансирования приобретения судов, оформления и сопровождения лизинговой сделки, являющихся частями лизингового платежа, пересчитанных исходя из курса рубля к иностранной валюте, установленного Центральным банком Российской Федерации на дату уплаты организацией лизингового платежа. При этом размер субсидии не может превышать сумму, рассчитанную как отношение произведения двух третьих процентной ставки по кредиту в иностранной валюте, принятой для расчета максимального размера субсидий, количества дней между последним и предпоследним лизинговыми платежами и остаточной стоимости судна, пересчитанной исходя из курса рубля к иностранной валюте, установленного Центральным банком Российской Федерации, к количеству дней в году.
</t>
  </si>
  <si>
    <t>Порядок предоставления субсидии определен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упрату лизинговых платежей по договорам лизинга, заключенным в 2009 - 2021 годах с российскими лизинговыми компаниями на приобретение гражданских судов"</t>
  </si>
  <si>
    <t xml:space="preserve">Постановление Правительства РФ от 22.05.2008 №383 (ред. от 09.03.2019)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</si>
  <si>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https://gisp.gov.ru/support-measures/list/6476169/</t>
  </si>
  <si>
    <t xml:space="preserve">Российские транспортные компаниим и пароходства.
Субсидии предоставляются организациям на следующих условиях:
а) 1. использование лизинговых платежей по договорам лизинга на приобретение судов; 2. использование кредитов на цели, предусмотренные абзацами вторым - четвертым пункта 2 Правил;
б) 1. уплата организацией в полном размере лизинговых платежей по договорам лизинга согласно установленному графику погашения лизинговых платежей; 2.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в) на 1-е число месяца, предшествующего месяцу, в котором планируется принятие решения о предоставлении субсидии:
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не получает средства из федерального бюджета в соответствии с иными нормативными правовыми актами на цели, указанные в пункте 1 настоящих Правил;
у организации отсутствует просроченная задолженность по денежным обязательствам перед Российской Федерацией, определенным в статье 93.4 Бюджетного кодекса Российской Федерации.
</t>
  </si>
  <si>
    <t xml:space="preserve">Постановление Правительства РФ от 31.08.2016 № 865 (ред. от 07.03.2019)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</si>
  <si>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Субсидии предоставляются организации при выполнении следующих условий:
- организация является юридическим лицом, зарегистрированным на территории Российской Федерации;
- организация, которой присвоен международный идентификационный код изготовителя (WMI), осуществляет операции по нанесению индивидуального идентификационного номера (VIN) на неразъемные составляющие кабины, шасси или специально изготовленные номерные таблички транспортных средств;
- организация осуществляет производство грузовых колесных транспортных средств в режиме промышленной сборки;
- организация имеет государственные гарантии по облигационным займам на основании принятых в 2014 году решений Правительства Российской Федерации, в том числе по облигационным займам, размещенным на цели иные, чем указанные в пункте 1 Правил;
- организация имеет утвержденные бизнес-планы инвестиционных проектов, соответствующие критериям согласно приложению N 1, содержащие график привлечения средств и осуществления инвестиционных расходов без привлечения денежных средств из федерального бюджета и прошедшие комплексную экспертизу в государственной корпорации "Банк развития и внешнеэкономической деятельности (Внешэкономбанк)";
- организация (производитель) реализует продукцию на внутреннем и внешних рынках.</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</si>
  <si>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2015 - 2020 годах. Субсидии по кредитам предоставляются в целях возмещения части затрат на уплату процентов по кредитам, привлеченным в 2015 - 2020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</si>
  <si>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 xml:space="preserve">Постановление Правительства РФ от 12.03.2015 №214  (ред. от 28.07.2018)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</si>
  <si>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N 702
</t>
  </si>
  <si>
    <t xml:space="preserve">Постановление Правительства РФ от 30.12.2013 № 1312 (ред. от 26.05.2018)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</si>
  <si>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Постановление Правительства РФ от 11.08.2015 № 831 (ред. от 08.02.2019)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</si>
  <si>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 xml:space="preserve">Российские организации - управляющие компании индустриальными (промышленными) парками и (или) технопарками
Субсидии управляющим компаниям промышленных технопарков предоставляются при условии соответствия промышленного технопарка и управляющей компании промышленного технопарка требованиям к промышленным технопаркам и управляющим компаниям промышленных технопарков в целях применения к ним мер стимулирования деятельности в сфере промышленности, устанавливаемым Правительством Российской Федерации.
</t>
  </si>
  <si>
    <t>Субсидируемый комплекс мероприятий по созданию, развитию и эксплуатации объектов коммунальной, транспортной и технологической инфраструктуры, зданий, строений и сооружений, предназначенных для резидентов индустриального (промышленного) парка и (или) промышленного технопарка, должен соответствовать следующим критериям:
а) целью инвестиционного проекта является создание коммунальной, транспортной и технологической инфраструктуры, а также зданий, строений и сооружений, предназначенных для резидентов индустриального (промышленного) парка или промышленного технопарка;
б) реализация инвестиционного проекта будет способствовать решению задач и достижению целевых показателей и индикаторов государственной программы Российской Федерации "Развитие промышленности и повышение ее конкурентоспособности", в том числе способствовать достижению следующих целевых показателей эффективности реализации инвестиционных проектов индустриальных (промышленных) парков и (или) промышленных технопарков:
уровень заполняемости объектов резидентами индустриального (промышленного) парка или промышленного технопарка на конец 2020 года - не менее 70 процентов общей совокупной площади;
размер средств, поступивших в виде налогов в федеральный бюджет от осуществления деятельности резидентов индустриального (промышленного) парка или промышленного технопарка на конец 2020 года (накопленным итогом), - не менее общего совокупного размера средств, запрашиваемых в виде субсидии;
количество высокопроизводительных рабочих мест на конец 2020 года для индустриальных (промышленных) парков - не менее 1500, для промышленных технопарков - не менее 500, а в отношении субъектов Российской Федерации с численностью населения менее 500 тыс. человек количество таких мест для индустриальных (промышленных) парков - не менее 750, для промышленных технопарков - не менее 400;
коэффициент бюджетной эффективности инвестиционного проекта на конец 2020 года (накопленным итогом) - для индустриальных (промышленных) парков - не менее 2, для промышленных технопарков - не менее 1,5;
среднегодовой коэффициент роста производительности труда - не менее 1,05;
в) реализация инвестиционного проекта обеспечит достижение до конца 2020 года целевых показателей эффективности реализации инвестиционного проекта согласно приложению N 1;
г) объем собственных средств управляющих компаний, привлекаемых на реализацию инвестиционного проекта, составляет не менее 20 процентов общей стоимости инвестиционного проекта.
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</si>
  <si>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t>Постановление Правительства РФ от 16.07.2015 №708 (ред. от 01.08.2018)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</si>
  <si>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Средства предоставляются:
а)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по ставке на 1 голову сельскохозяйственного животного, за исключением племенных животных;
по ставке на 1 голову приобретенного племенного молодняка сельскохозяйственных животных (кроме приобретенного по импорту);
по ставке на 1 гектар площади под сельскохозяйственной культурой;
по ставке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включенным в перечень сельскохозяйственных организаций, крестьянских фермерских хозяйств, научных организаций, профессиональных образовательных организаций и образовательных организаций высшего образования для предоставления субсидии на поддержку племенного животноводства, утверждаемый высшим исполнительным органом государственной власти субъекта Российской Федерации по согласованию с Министерством сельского хозяйства Российской Федерации: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при этом срок использования гранта на поддержку начинающего фермера составляет не более 18 месяцев с даты его получения;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при этом срок использования гранта на развитие семейной животноводческой фермы составляет не более 24 месяцев с даты его получения. Часть затрат семейной животноводческой фермы в размере не более 20 процентов может быть обеспечена за счет средств субъекта Российской Федерации. Планируемое таким хозяйством поголовье крупного рогатого скота молочного или мясного направлений, а также страусов не должно превышать 300 голов основного маточного стада, коз (овец) - 500 голов маточного стада;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При этом часть затрат сельскохозяйственного потребительского кооператива (не более 20 процентов) может быть обеспечена за счет средств субъекта Российской Федерации. Срок использования гранта на развитие материально-технической базы сельскохозяйственного потребительского кооператива составляет не более 24 месяцев с даты его получения;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е) на возмещение части затрат сельскохозяйственных товаропроизводителей, за исключением граждан, ведущих личное подсобное хозяйство,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с учетом ставок для расчета размера субсидии, установленных планом сельскохозяйственного страхования на соответствующий год, и методик определения страховой стоимости и размера утраты (гибели) урожая сельскохозяйственной культуры, утраты (гибели) посадок многолетних насаждений, включая виноградники, утраты (гибели) сельскохозяйственных животных, утраты (гибели) объектов товарной аквакультуры (товарного рыбоводства), утверждаемых Министерством сельского хозяйства Российской Федерации по согласованию с Министерством финансов Российской Федерации, - в размере, рассчитанном в соответствии с частью 3 статьи 3 Федерального закона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</si>
  <si>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Субсидии предоставляются в целях софинансирования расходных обязательств субъектов Российской Федерации, возникающих при реализации мероприятий региональных программ, предусматривающих предоставление средств из бюджетов субъектов Российской Федерации сельскохозяйственным товаропроизводителям, научным организациям, профессиональным образовательным организациям, образовательным организациям высшего образования, которые в процессе научной, научно-технической и (или) образовательной деятельности осуществляют производство сельскохозяйственной продукции, ее первичную и последующую (промышленную) переработку в соответствии с перечнем, указанным в части 1 статьи 3 Федерального закона "О развитии сельского хозяйства" (далее - научные и образовательные организации), а также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(далее - средства) и (или) предоставление субсидий из бюджета субъекта Российской Федерации местным бюджетам в целях софинансирования расходных обязательств муниципальных образований, расположенных на территории субъекта Российской Федерации, при реализации муниципальных программ развития агропромышленного комплекса (далее - муниципальные программы) на финансовое обеспечение (возмещение) части затрат (без учета налога на добавленную стоимость).
Критериями отбора субъектов Российской Федерации для предоставления субсидии являются:
а) наличие нормативных правовых актов субъекта Российской Федерации, устанавливающих порядок и условия предоставления из бюджета субъекта Российской Федерации средств на поддержку сельскохозяйственного производства, в целях софинансирования предоставления которых бюджету субъекта Российской Федерации предоставляется субсидия, требования, предъявляемые к получателям средств, размеры ставок, перечень документов, необходимых для получения указанных средств, и срок их рассмотрения, не превышающий 15 рабочих дней, а также порядок распределения средств по мероприятиям, направленным на развитие агропромышленного комплекса, источником финансового обеспечения которых является субсидия;
б) наличие согласованной с Министерством сельского хозяйства Российской Федерации региональной программы, направленной на развитие агропромышленного комплекса, в части, касающейся целевых индикаторов и показателей результативности использования субсидий.
</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</si>
  <si>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</si>
  <si>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 xml:space="preserve">Финансовая поддержка предоставляется на следующие цели:
а) возмещение части расходов на уплату процентов за пользование займом или кредитом, полученным в валюте Российской Федерации и использованным в целях оплаты услуг и (или) работ по капитальному ремонту общего имущества в многоквартирном доме, за исключением неустойки (штрафа, пеней) за нарушение условий договора займа или кредитного договора (далее - возмещение части расходов на уплату процентов);
б)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(далее - возмещение части расходов на оплату услуг и (или) работ по энергосбережению).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</si>
  <si>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признаны аварийными и подлежащими сносу или реконструкции в установленном Правительством Российской Федерации порядке;
б) с года ввода многоквартирного дома в эксплуатацию должно пройти более 5 лет, но менее 60 лет;
в) оснащены коллективными (общедомовыми) приборами учета потребления коммунальных ресурсов, необходимых для предоставления коммунальных услуг (тепловой энергии, электрической 
г) отсутствие финансирования капитального ремонта общего имущества в многоквартирном доме за счет средств регионального оператора, сформированных за счет взносов на капитальный ремонт собственников помещений другого многоквартирного дома.</t>
  </si>
  <si>
    <t xml:space="preserve">Заявка на предоставление финансовой поддержки подается в Фонд высшим должностным лицом субъекта Российской Федерации (руководителем высшего исполнительного органа государственной власти субъекта Российской Федерации), на территории которого планируется осуществление капитального ремонта общего имущества в многоквартирных домах.
Заявки подаются по форме, установленной методикой. К заявке прилагаются документы, подтверждающие выполнение требований предоставления финансовой поддержки, предусмотренных пунктами 12 - 14 Правил. Перечень указанных документов устанавливается методикой.
</t>
  </si>
  <si>
    <t>Постановление Правительства РФ от 17.01.2017 № 18 (ред. от 11.02.2019)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Решение Правления Госкорпорации "Фонд содействия реформированию ЖКХ" от 13.02.2019, протокол№ 892 "Об утверждении новой редакции Методики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и приложений к ним"</t>
  </si>
  <si>
    <t xml:space="preserve">Постановление Правительства РФ от 25.08.2017 № 997  (ред. от 11.02.2019)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</si>
  <si>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 xml:space="preserve">Постановление Правительства РФ от 15.04.2014 №313 (ред. от 02.02.2019) "Об утверждении государственной программы Российской Федерации "Информационное общество (2011 - 2020 годы)"
</t>
  </si>
  <si>
    <t xml:space="preserve">Субсидии предоставляются в целях софинансирования расходных обязательств субъектов Российской Федерации, возникающих при реализации следующих мероприятий государственных программ субъектов Российской Федерации:
а)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субъектов Российской Федерации или муниципальных образований в сфере культуры (далее - детская школа искусств и училище), по следующим направлениям:
приобретение музыкальных инструментов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их доставку и погрузочно-разгрузочные работы;
приобретение оборудования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доставку,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(далее - оборудование);
приобретение материалов (учебники, учебные пособия, в том числе электронные издания, наглядные пособия и материалы, натюрмортный фонд, художественные альбомы, нотные издания, в том числе нотный педагогический репертуар для детских школ искусств и училищ, клавиры, партитуры и хрестоматии);
б) комплектование книжных фондов муниципальных общедоступных библиотек и государственных центральных библиотек субъектов Российской Федерации (далее соответственно - библиотеки, комплектование книжных фондов);
в) подключение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г) государственная поддержка лучших работников сельских учреждений культуры;
д) государственная поддержка лучших сельских учреждений культуры;
е) обеспечение учреждений культуры в рамках федерального проекта "Обеспечение качественно нового уровня развития инфраструктуры культуры" специализированным автотранспортом для обслуживания населения, в том числе сельского населения;
ж)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</si>
  <si>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t>
  </si>
  <si>
    <t>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t>
  </si>
  <si>
    <t xml:space="preserve">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</si>
  <si>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</si>
  <si>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К возмещению могут быть предъявлены расходы, совершенные не ранее 01.07.2018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</si>
  <si>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учреждения социальной сферы</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</si>
  <si>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</si>
  <si>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</si>
  <si>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t>
  </si>
  <si>
    <t xml:space="preserve">Постановление Правительства РФ от 26.12.2017 №1640 (ред. от 14.03.2019) "Об утверждении государственной программы Российской Федерации "Развитие здравоохранения"
</t>
  </si>
  <si>
    <t>https://www.rosminzdrav.ru/poleznye-resursy/vedomstvennaya-tselevaya-programma-razvitie-materialno-tehnicheskoy-bazy-detskih-poliklinik-i-detskih-poliklinicheskih-otdeleniy-meditsinskih-organizatsiy</t>
  </si>
  <si>
    <t xml:space="preserve">Федеральный закон от 24.07.2007 № 209-ФЗ (ред. от 27.12.2018) "О развитии малого и среднего предпринимательства в Российской Федерации"
</t>
  </si>
  <si>
    <t>Постановление Правительства РФ от 15.09.2017 № 1104 (ред. от 22.02.2019)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t>
  </si>
  <si>
    <t>Российские экспортеры (позволяет осуществлять финансирование экспортных проектов, реализуемых в «сложных» регионах).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</si>
  <si>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Постановление Правительства РФ от 28.03.2019 № 342  "О государственной поддержке акционерного общества "Российский экспортный центр", г. Москва, в целях развития инфраструктуры повышения международной конкурентоспособности" (вместе с "Правилами предоставления из федерального бюджета субсидии акционерному обществу "Российский экспортный центр", г. Москва, в целях развития инфраструктуры повышения международной конкурентоспособности")</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</si>
  <si>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 и/или безотзывная независимая гарантия АО «Корпорация МСП».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</si>
  <si>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 xml:space="preserve">Постановление Правительства РФ от 15.04.2014 № 298  (ред. от 28.03.2019 г.) "Об утверждении государственной программы Российской Федерации "Содействие занятости населения"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</si>
  <si>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2019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2019 году.</t>
  </si>
  <si>
    <t xml:space="preserve">Порядок и условия предоставления и распределения в 2019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2019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</si>
  <si>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Свод финансирования, предусмотренного в рамках Закона о федеральном бюджете</t>
  </si>
  <si>
    <t>Единый перечень мер поддержки монопрофильных муниципальных образований Российской Федерации (первая страница продолжения)</t>
  </si>
  <si>
    <t>https://www.mspbank.ru/credit/
https://corpmsp.ru/bankam/programma_stimulir/</t>
  </si>
  <si>
    <t>Финансирование инвестиций: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
Размер кредита - от 10 до 1000 миллионов, на срок до 84 месяцев, по кредиту на сумму 10-1000 млн рублей, по ставке от 9.1% для субъектов малого бизнеса</t>
  </si>
  <si>
    <t>http://mcx.ru/activity/state-support/measures/subsidy-credit-2017/</t>
  </si>
  <si>
    <t xml:space="preserve">Предоставление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</si>
  <si>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Межбюджетные трансферты предоставляются в целях оказания финансовой поддержки при исполнении расходных обязательств субъектов Российской Федерации, связанных с возмещением части затрат по кредитным договорам (договорам займа), заключенным на реализацию инвестиционных проектов, отобранных до 31 декабря 2016 г. включительно, до дня полного погашения обязательств заемщика в соответствии с кредитным договором (договором займа).
</t>
  </si>
  <si>
    <t>(ИП / ЮЛ</t>
  </si>
  <si>
    <t xml:space="preserve">Сельскохозяйственные товаропроизводители (за исключением граждан, ведущих личное подсобное хозяйство), организации агропромышленного комплекса независимо от их организационно-правовой формы, крестьянские (фермерские) хозяйства и сельскохозяйственные потребительские кооперативы.
</t>
  </si>
  <si>
    <t xml:space="preserve"> Постановление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</si>
  <si>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Правила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утвреждены Постановлением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Предоставление иных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из бюджета субъекта Российской Федерации по указанным в пункте 2 Правил направлениям и включающего требования к заемщикам, размеры ставок, перечень документов, необходимых для получения средств из бюджета субъекта Российской Федерации, и сроки их рассмотрения, которые не должны превышать 10 рабочих дней;
б) наличие в бюджете субъекта Российской Федерации бюджетных ассигнований на предоставление средств из бюджета субъекта Российской Федерации по указанным в пункте 2 Правил направлениям.
Средства из бюджета субъекта Российской Федерации предоставляются заемщикам при условии выполнения ими обязательств по погашению основного долга и уплаты начисленных процентов. Средства из бюджета субъекта Российской Федерации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t>
  </si>
  <si>
    <t xml:space="preserve">Субсидии производителям сельскохозяйственной техники с целью снижения ее стоимости для сельхозтоваропроизводителей
</t>
  </si>
  <si>
    <t xml:space="preserve"> 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"Об утверждении Правил предоставления субсидий производителям сельскохозяйственной техники" </t>
  </si>
  <si>
    <t xml:space="preserve"> Постановление Правительства РФ от 14.07.2012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(ред. от 18.01.2019) "Об утверждении Правил предоставления субсидий производителям сельскохозяйственной техники" </t>
  </si>
  <si>
    <t xml:space="preserve">Субсидии предоставляются производителю:
в размере 15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20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По договорам купли-продажи и договорам финансовой аренды (лизинга), заключенным с 15 августа 2018 г. до 15 декабря 2018 г., по которым производителем (дилером) и сельскохозяйственным товаропроизводителем или российской лизинговой компанией подписан акт приема-передачи (акт технической приемки) сельскохозяйственной техники до 31 декабря 2018 г., субсидии предоставляются:
в размере 25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30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t>
  </si>
  <si>
    <t xml:space="preserve">Субсидии предоставляются производителю, соответствующему следующим критериям:
а) производитель - юридическое лицо или индивидуальный предприниматель - является налоговым резидентом Российской Федерации не менее 3 лет и осуществляет производство сельскохозяйственной техники;
б) производитель обладает правами на конструкторскую и технологическую документацию в объеме, необходимом для осуществления разработки, производства, модернизации и обслуживания сельскохозяйственной техники, ее оборудования и компонентов, а также предоставляет на реализуемую сельскохозяйственную технику гарантию, действующую не менее 12 месяцев со дня реализации этой сельскохозяйственной техники;
в) производитель, реализующий сельскохозяйственную технику, указанную в пунктах 1, 2 и 8 приложения к настоящим Правилам, имеет соглашения (договоры) с расположенными не менее чем в 40 субъектах Российской Федерации сервисными организациями по техническому обслуживанию и ремонту сельскохозяйственной техники, которые являются налоговыми резидентами Российской Федерации и осуществляют сервисное обслуживание сельскохозяйственной техники производителя не менее 1 года.
Производитель осуществляет на территории Российской Федерации установленные правилами технологические операции.
</t>
  </si>
  <si>
    <t xml:space="preserve">Порядок предоставления субсидии определен Постановлением Правительства РФ от 27.12.2012 №1432 "Об утверждении Правил предоставления субсидий производителям сельскохозяйственной техники".
Субсидии предоставляются производителю на основании соглашения о предоставлении субсидий (далее - соглашение), заключенного производителем с Министерством сельского хозяйства Российской Федерации.
</t>
  </si>
  <si>
    <t>http://mcx.ru/activity/state-support/measures/machinery-subsidy/</t>
  </si>
  <si>
    <t>62, 63</t>
  </si>
  <si>
    <t>65, 66, 67, 68, 69, 70, 71, 72, 73</t>
  </si>
  <si>
    <r>
      <t xml:space="preserve">74, </t>
    </r>
    <r>
      <rPr>
        <b/>
        <sz val="13"/>
        <color theme="1"/>
        <rFont val="Times New Roman"/>
        <family val="1"/>
        <charset val="204"/>
      </rPr>
      <t xml:space="preserve">75, </t>
    </r>
    <r>
      <rPr>
        <i/>
        <u/>
        <sz val="13"/>
        <color theme="1"/>
        <rFont val="Times New Roman"/>
        <family val="1"/>
        <charset val="204"/>
      </rPr>
      <t>76, 77, 78</t>
    </r>
  </si>
  <si>
    <t>80, 81, 82, 83, 84</t>
  </si>
  <si>
    <r>
      <t xml:space="preserve">85, </t>
    </r>
    <r>
      <rPr>
        <b/>
        <sz val="13"/>
        <color theme="1"/>
        <rFont val="Times New Roman"/>
        <family val="1"/>
        <charset val="204"/>
      </rPr>
      <t xml:space="preserve">86, </t>
    </r>
    <r>
      <rPr>
        <i/>
        <u/>
        <sz val="13"/>
        <color theme="1"/>
        <rFont val="Times New Roman"/>
        <family val="1"/>
        <charset val="204"/>
      </rPr>
      <t>87, 88</t>
    </r>
  </si>
  <si>
    <t>89, 90, 91, 92</t>
  </si>
  <si>
    <t>93, 94</t>
  </si>
  <si>
    <t>103, 104, 105, 106, 107, 108, 109</t>
  </si>
  <si>
    <t>110, 111, 112</t>
  </si>
  <si>
    <t>54, 56, 58</t>
  </si>
  <si>
    <t xml:space="preserve">Постановление Правительства РФ от 25.01.2017 № 76 (ред. от 12.04.2019)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</si>
  <si>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 xml:space="preserve">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 в том числе на проведение апробации (опытной эксплуатации) продукции - не более 30 млн. рублей (в случае ее проведения).
</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</si>
  <si>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предоставленной на выполнение научно-исследовательских работ, выполнение опытно-конструкторских работ и работ по выпуску пробной партии продукции, или в размере, превышающем в 3 раза размер субсидии, предоставленной на апробацию (опытную эксплуатацию) продукции, пропорционально полученной субсидии по направлениям затрат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за исключением расходов на апробацию (опытную эксплуатацию) продукции (в случае ее проведения);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</si>
  <si>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</si>
  <si>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</si>
  <si>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Постановление Правительства РФ от 18.01.2017 № 30 (ред. от  18.05.2019)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</si>
  <si>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</si>
  <si>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Проект должен предусматривать рост объемов реализации товаров легкой промышленности в размере не менее 107% по отношению к показателю года, предшествующего году получения субсидии, в стоимостном выражении. Проект должен предусматривать обеспечение годового объема производства товаров легкой промышленности в размере, не менее чем в 2 раза превышающем размер запрашиваемой субсидии</t>
  </si>
  <si>
    <t xml:space="preserve">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
</t>
  </si>
  <si>
    <t>Предоставление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</si>
  <si>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Для получения субсидии заемщик должен осуществлять деятельность в одной или нескольких отраслях или приоритетных видах экономической деятельности субъектов малого и среднего предпринимательства, перечень которых приведен в приложении к Постановлению. Среди них виды деятельности, относящиеся к сельскому хозяйству; производству пищевых продуктов; производству и распределению электроэнергии, газа и воды; строительству; туризму; деятельности в области информации и связи, здравоохранения, образования; профессиональной, научной и технической деятельности.
</t>
  </si>
  <si>
    <t xml:space="preserve">Субсидии являются источником возмещения следующих фактически понесенных и документально подтвержденных затрат заемщика в отчетном финансовом году, в котором предоставляется субсидия:
- уплата вознаграждения за предоставление независимой гарантии по кредитным договорам, обеспечением (залогом или созалогом) по которым являются права на интеллектуальную собственность;
- уплата части процентов за пользование кредитом.
</t>
  </si>
  <si>
    <t>Субсидии предоставляются заемщикам раз в год Минэкономразвития России. Заемщик для заключения договора о предоставлении субсидии до 1 ноября текущего финансового года представляет в Министерство следующие документы:
- заявку (ее форма приведена в приложении к Постановлению);
- копию договора о предоставлении независимой гарантии;
- копию кредитного договора;
- справку об уплаченных в отчетном финансовом году процентах за пользование кредитом.</t>
  </si>
  <si>
    <t>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</si>
  <si>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Порядок предоставления субсидии определен Постановлением Правительства Российской Федерации от 11.08.2015 №831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</si>
  <si>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Предоставление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</si>
  <si>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Постановление Правительства РФ от 30.04.2019 №534 "Об утверждении Правил предоставления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</si>
  <si>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Минпросвещение России 
Федеральное агентство по делам молодежи
</t>
  </si>
  <si>
    <t xml:space="preserve">Постановление Правительства РФ от 23.02.2018 № 190 (ред. от 21.05.2019)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</si>
  <si>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 xml:space="preserve">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г) начать реализацию инвестиционного проекта не ранее чем за 2 года до дня подачи заявки в заинтересованный орган.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</si>
  <si>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Договор аренды лесных участков должен содержать требование, касающееся возможности заготовки древесины рубками спелых и перестойных лесных насаждений в полном объеме в период, начинающийся за 6 месяцев до ввода в эксплуатацию лесоперерабатывающей инфраструктуры, и последующий период, для проектов с общим объемом инвестиций более 20 млрд. рублей - в период, начинающийся за 12 месяцев до ввода в эксплуатацию лесоперерабатывающей инфраструктуры, и последующий период. До начала одного из указанных периодов по договорам аренды лесных участков допускается заготовка древесины в ходе выполнения мероприятий по охране, защите, воспроизводству лесов и созданию объектов лесной инфраструктуры.
</t>
  </si>
  <si>
    <t xml:space="preserve">Субсидии предоставляются на возмещение части затрат туроператоров, связанных с предоставлением туристских услуг иностранным туристам:
при размещении иностранного туриста в транспортном специализированном средстве размещения;
при размещении иностранного туриста в гостинице.
Размер субсидии определяется исходя из количества иностранных туристов из целевых стран, посетивших Российскую Федерацию в течение отчетного периода, базового размера субсидии за одного иностранного туриста, а также уточняющих коэффициентов, указанных в пункте 6 настоящих Правил. При этом предельный размер субсидии за прирост иностранных туристов из одной целевой страны на одного туроператора не может превышать 5 млн. рублей.
Базовый размер субсидии за одного иностранного туриста, посетившего Российскую Федерацию, устанавливается в размере 1200 рублей и подлежит увеличению при условии применения уточняющих коэффициентов по следующим критериям:
а) продолжительность пребывания иностранного туриста на территории Российской Федерации, исчисляемая в ночах, проведенных в гостиницах и (или) транспортных специализированных средствах размещения;
б) категория, присвоенная гостинице в соответствии с Положением о классификации гостиниц, утвержденным постановлением Правительства Российской Федерации от 16 февраля 2019 г. N 158 "Об утверждении Положения о классификации гостиниц".
</t>
  </si>
  <si>
    <t xml:space="preserve">Субсидии предоставляются юридическим лицам, осуществляющим деятельность в сфере выездного туризма, сведения о которых содержатся в едином федеральном реестре туроператоров, которые подали заявку на предоставление субсидии и которые привлекли в Российскую Федерацию иностранных туристов из стран, включенных в перечень стран, который приведен в приложении N 1
 Получателем субсидии может быть туроператор, который на 1-е число месяца, предшествующего месяцу, в котором планируется подача заявки, соответствует следующим требованиям:
а) сведения о туроператоре содержатся в едином федеральном реестре туроператоров;
б) туроператор осуществляет деятельность в сфере въездного туризма не менее 2 лет;
в) туроператор не находится в процессе ликвидации, реорганизации, банкротства;
г) у туроператора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д) у туроператора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е) туроператор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ж) туроператор не получает средства из федерального бюджета в соответствии с иными нормативными правовыми актами на возмещение части затрат, указанных в пункте 4 настоящих Правил.
</t>
  </si>
  <si>
    <t xml:space="preserve"> Прием заявок осуществляется в соответствии с уведомлением, размещенным Федеральным агентством по туризму на своем официальном сайте в сети "Интернет", в котором Федеральное агентство по туризму указывает информацию о сроках начала и окончания приема заявок в отчетном периоде.
Продолжительность приема заявок не может составлять менее 10 рабочих дней.
Федеральное агентство по туризму регистрирует заявку и документы, указанные в пункте 8 настоящих Правил, в порядке их поступления в журнале учета заявок.
 Федеральное агентство по туризму в течение 15 рабочих дней после окончания срока приема заявок осуществляет проверку правильности оформления и комплектность документов, указанных в пункте 8 настоящих Правил.
По итогам проверки документов Федеральное агентство по туризму формирует перечень заявок, подлежащих рассмотрению рабочей группой по отбору заявок туроператоров на предоставление субсидий, положение о которой утверждается Федеральным агентством по туризму (далее - рабочая группа).
Туроператор несет ответственность за достоверность представляемых сведений в соответствии с законодательством Российской Федерации.
 В целях рассмотрения заявок и принятия решения о заключении соглашения о предоставлении субсидии (далее - соглашение) или отказе в заключении соглашения, а также определения размера субсидий рабочая группа осуществляет отбор представленных туроператорами заявок.
Количество туроператоров, отбираемых для предоставления субсидий, определяется рабочей группой исходя из объема бюджетных ассигнований, предусмотренных на соответствующий финансовый год на предоставление субсидий.
Субсидии предоставляются на основании соглашения, заключенного Федеральным агентством по туризму с туроператором, прошедшим отбор, в соответствии с типовой формой, установленной Министерством финансов Российской Федерации.
</t>
  </si>
  <si>
    <t>Ростуризм</t>
  </si>
  <si>
    <t>https://www.russiatourism.ru/contents/deyatelnost/</t>
  </si>
  <si>
    <t>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</si>
  <si>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"Паспорт национальной программы "Цифровая экономика Российской Федерации" (утв. президиумом Совета при Президенте РФ по стратегическому развитию и национальным проектам, протокол от 24.12.2018 N 16); 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</si>
  <si>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 xml:space="preserve">Получатель гранта должен удовлетворять следующим требованиям:
получатель гранта не находится в процессе ликвидации или реорганизации;
получатель гранта обладает статусом налогового резидента Российской Федерации;
в отношении получателя гранта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получатель гранта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К получателям гранта могут устанавливаться дополнительные требования Министерства цифрового развития, связи и массовых коммуникаций Российской Федерации по решению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t>
  </si>
  <si>
    <t xml:space="preserve">Отбор получателей грантов осуществляет оператор в порядке, установленном Министерством цифрового развития, связи и массовых коммуникаций Российской Федерации.
В целях проведения отбора получателей грантов Министерство цифрового развития, связи и массовых коммуникаций Российской Федерации создает комиссию, состоящую из представителей Министерства цифрового развития, связи и массовых коммуникаций Российской Федерации, центров компетенций (Государственной корпорации по атомной энергии "Росатом", Государственной корпорации по содействию разработке, производству и экспорту высокотехнологичной промышленной продукции "Ростех"), иных федеральных органов исполнительной власти и автономной некоммерческой организации "Аналитический центр при Правительстве Российской Федерации", а также утверждает порядок ее работы и состав.
Список организаций - получателей гранта, признанных победителями конкурсного отбора, утверждает комиссия.
Получатель гранта, прошедший конкурсный отбор, заключает с оператором соглашение о предоставлении гранта по форме, установленной Министерством цифрового развития, связи и массовых коммуникаций Российской Федерации, содержащее в том числе:
цель, порядок и условия предоставления субсидии;
предельный размер гранта;
порядок, формы и сроки представления отчета о расходовании гранта;
согласие получателя гранта на осуществление оператором, Министерством цифрового развития, связи и массовых коммуникаций Российской Федерации и органом государственного финансового контроля проверок соблюдения цели, порядка и условий предоставления гранта;
обязательство получателя гранта по возврату оператору средств, полученных за счет гранта, в объеме, при использовании которого были допущены нарушения цели, порядка и условий предоставления гранта, выявленные по результатам проверок, проведенных оператором, Министерством цифрового развития, связи и массовых коммуникаций Российской Федерации или уполномоченным органом государственного финансового контроля;
запрет на размещение денежных средств за счет гранта на депозитах и посредством иных финансовых инструментов, а также на приобретение иностранной валюты, за исключением операций, осуществляемых в соответствии с валютным законодательством Российской Федерации при закупке (поставке) импортного оборудования и комплектующих изделий;
требование к ведению получателем гранта раздельного учета затрат на реализацию регионального проекта;
обязательство получателя гранта по соблюдению сметы расходов за счет гранта;
условия, предусмотренные нормативными правовыми актами Правительства Российской Федерации, регулирующими вопросы казначейского сопровождения, осуществляемого в соответствии с бюджетным законодательством Российской Федерации;
иные условия, определяемые оператором по согласованию с Министерством цифрового развития, связи и массовых коммуникаций Российской Федерации.
К соглашению о предоставлении гранта прилагается утвержденная получателем гранта и согласованная оператором смета расходов получателя гранта.
</t>
  </si>
  <si>
    <t>Предоставление субсидий из федерального бюджета на поддержку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в рамках федерального проекта "Цифровые технологии" национальной программы "Цифровая экономика Российской Федерации" (далее - субсидия).</t>
  </si>
  <si>
    <t>https://digital.gov.ru/ru/activity/directions/878/</t>
  </si>
  <si>
    <t xml:space="preserve"> Субсидия является источником финансового обеспечения расходов оператора на реализацию региональных проектов, включающих предоставление получателям субсидии поддержки в форме грантов за счет субсидии на реализацию региональных проектов (далее - гранты). Субсидия предоставляется организации, созданной Российской Федерацией в соответствии со статьей 15.1 Федерального закона "О науке и государственной научно-технической политике" в организационно-правовой форме фонда, к основным целям деятельности которой относятся финансовое обеспечение и иная поддержка научной, научно-технической и инновационной деятельности в сфере информационно-коммуникационных технологий, а также содействие продвижению продукции, интеллектуальных прав, работ и услуг российских организаций в сфере информационно-коммуникационных услуг на российском и иностранных рынках (далее - оператор).
Получатель гранта реализует ограниченный по времени и ресурсам комплекс мероприятий, соответствующих требованиям, установленным Министерством цифрового развития, связи и массовых коммуникаций Российской Федерации по согласованию с Министерством финансов Российской Федерации и одобренным президиумом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имеющих высокую социально-экономическую значимость для субъекта Российской Федерации, направленных на разработку и (или) внедрение отечественных продуктов, сервисов и платформенных решений, созданных на базе "сквозных" цифровых технологий, во взаимосвязи с приоритетами, технологиями и субтехнологиями, определенными дорожными картами по направлениям развития "сквозных" цифровых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</si>
  <si>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14.11.2014 № 1200</t>
  </si>
  <si>
    <t xml:space="preserve">Постановление Правительства РФ от 15.01.2014 № 30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</si>
  <si>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производство транспортных средств в режиме промышленной сборки;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№708 "О специальных инвестиционных контрактах для отдельных отраслей промышленности".</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</si>
  <si>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</si>
  <si>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Юридические лица, зарегистрированные на территории Российской Федерации, являющимся производителями колесных транспортных средств либо узлов и агрегатов к ним, на компенсацию до 90 процентов затрат на закупку комплектующих (изделий и полуфабрикатов) в целях производства колесных транспортных средств либо узлов и агрегатов к ним в режиме промышленной сборки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</si>
  <si>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Постановление Правительства РФ от 26.10.2018 №1278 (ред. от 01.07.2019)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</si>
  <si>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</si>
  <si>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 xml:space="preserve">Постановление Правительства РФ от 15.04.2014 № 316 (ред. от 22.05.2019) "Об утверждении государственной программы Российской Федерации "Экономическое развитие и инновационная экономика"
</t>
  </si>
  <si>
    <t>Постановление Правительства РФ от 15.01.2014 № 32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</si>
  <si>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 xml:space="preserve">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 осуществляет производство транспортных средств в режиме промышленной сборки; -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t>
  </si>
  <si>
    <t xml:space="preserve">Постановление Правительства РФ от 15.01.2014 № 31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</si>
  <si>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Постановление Правительства РФ от 10.05.2017 №547 (ред. от 11.07.2019)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</si>
  <si>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Постановление Правительства РФ от 10.05.2017 №547 (ред. от 11.07.2019)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</si>
  <si>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Порядок предоставления субсидии определен Постановлением Правительства РФ от 10.05.2017 №547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</si>
  <si>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Производитель, включенный в реестр получателей субсидии или лист ожидания, осуществляющий производство продукции, соответствующей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 и классифицируемой в соответствии с Общероссийским классификатором продукции по видам экономической деятельности (ОКПД 2) кодами 22.29.29.190, 25.29.1, 25.91.11, 28.13.12, 28.13.14.190, 28.13.21, 28.22.14.125, 28.22.14.151, 28.22.14.159, 28.22.15.110, из 28.22.15.120 (электропогрузчики), 28.22.17.111, 28.22.17.112, 28.22.17.113, 28.22.17.114, 28.22.17.115, 28.22.17.116, 28.22.17.119, 28.22.17.120, 28.22.17.190, 28.22.18.261, 28.22.18.264, 28.22.18.320, 28.25.11.110, 28.25.13.110, 28.25.14.112, 28.25.14.129, 28.29.12, 28.29.21, 28.29.31.110, 28.29.31.120, 28.29.31.130, 28.29.39, 28.29.41, 28.29.43, 28.29.50, из 28.30 (машины и оборудование для лесного хозяйства), 28.30.81, 28.30.82, 28.30.83, 28.30.84, 28.30.85, 28.30.86.110, 28.30.86.120, 28.30.86.140, 28.92.21.110, 28.92.21.120, 28.92.22.110, 28.92.22.120, 28.92.24.110, 28.92.24.120, 28.92.25.000, 28.92.26.110, 28.92.26.120, 28.92.27.110, 28.92.27.120, 28.92.27.190, 28.92.29.000, 28.92.30.150, из 28.92.30.160 (асфальтоукладчики), из 28.92.40.120 (машины для дробления грунта, камня, руды и прочих минеральных веществ самоходные), из 28.92.40.133 (асфальтобетоносмесительные установки), 28.92.50.000, 28.93.1 (кроме 28.93.19), 28.93.2, из 28.99.39.190 (оборудование для распределения жидких и сыпучих противогололедных реагентов), 29.10.51.000, 29.10.52.110, 29.10.52.130, 29.10.52.190, 29.10.59.110, 29.10.59.120, 29.10.59.130, 29.10.59.140, 29.10.59.220, 29.10.59.230, 29.10.59.240, 29.10.59.250, 29.10.59.270, 29.10.59.280, 29.10.59.310, 29.10.59.320, 29.10.59.390, 29.20.23.114, 29.20.23.120, 29.20.23.130, 29.20.23.190, 30.92.10.
</t>
  </si>
  <si>
    <t xml:space="preserve">Субсидия предоставляется производителю при выполнении следующих условий:
а) продукция произведена не ранее 1 января года, предшествующего календарному году, в котором был заключен договор купли-продажи такой продукции;
б) договор купли-продажи заключен не ранее 1 июля года, предшествующего текущему финансовому году, поставка продукции по которому осуществлена покупателю не ранее 1 октября года, предшествующего текущему финансовому году;
в) покупателю продукции в соответствии с договором купли-продажи предоставлена скидка;
г) сведения о производителе, предусмотренные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размещены в государственной информационной системе промышленности в информационно-телекоммуникационной сети "Интернет";
д) субсидия в отношении договоров купли-продажи, соответствующих подпункту "б" настоящего пункта, поставка продукции по которым осуществлена покупателю до 1 января текущего финансового года, предоставляется при условии наличия в комплекте документов, представляемых в соответствии с пунктом 17 настоящих Правил, заявок на предоставление субсидии в отношении договоров купли-продажи, заключенных в текущем финансовом году, поставка продукции по которым покупателю осуществлена в текущем финансовом году;
е) производителю ранее не предоставлялась субсидия в отношении той же единицы продукции, при приобретении которой покупателю была предоставлена скидка в соответствии с договорами купли-продажи.
Для получения субсидии производитель представляет в Министерство промышленности и торговли Российской Федерации не чаще одного раза в квартал и не позднее 1 декабря заявление о предоставлении субсидии по форме, приведенной в соглашении о предоставлении субсидии, подписанное руководителем (уполномоченным лицом с представлением документов, подтверждающих полномочия указанного лица) производителя
</t>
  </si>
  <si>
    <t xml:space="preserve">Постановление Правительства РФ от 21.01.2014 № 42 (ред. от 11.06.2019)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</si>
  <si>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 xml:space="preserve">Постановление Правительства РФ от 14.03.2018 №254 (ред. от 15.05.2019)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</si>
  <si>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и Арктики сроки в Министерство Российской Федерации по развитию Дальнего Востока и Акрктики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и Арктики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</si>
  <si>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Постановление Правительства РФ от 16.10.2014 № 1055 (ред. от 13.06.2019)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15.06.2019)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</si>
  <si>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 xml:space="preserve">Постановление Правительства РФ от 22.11.2011 № 964 (ред. от 15.06.2019)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</si>
  <si>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</si>
  <si>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</si>
  <si>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</si>
  <si>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</si>
  <si>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Постановление Правительства Российской Федерации от 30.12.2017 №1710 (ред. от 07.05.2019)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</si>
  <si>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26.12.2017 № 1642 (ред. от 11.06.2019)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</si>
  <si>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Постановление Правительства РФ от 26.12.2017 № 1642 (ред. от 11.06.2019) "Об утверждении государственной программы Российской Федерации "Развитие образования"</t>
  </si>
  <si>
    <t xml:space="preserve">Постановление Правительства РФ от 15.04.2014 №302 (ред. от 29.03.2019) "Об утверждении государственной программы Российской Федерации "Развитие физической культуры и спорта"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</si>
  <si>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</si>
  <si>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</si>
  <si>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УТРАТИЛО СИЛУ С 02.08.2019</t>
  </si>
  <si>
    <t>Субсидирование части затрат, связанных с сертификацией продукции на внешних рынках при реализации инвестиционных проектов
УТРАТИЛО СИЛУ С 02.08.2019</t>
  </si>
  <si>
    <t>Стандарт Фонда развития промышленности №СФ-И-51 (ред. 3.1.) (утвержден Наблюдательным советом Фонда развития промышленности 21.09.2018)</t>
  </si>
  <si>
    <t xml:space="preserve"> Стандарт Фонда развития промышленности №СФ-И-55 (ред. 3.1.) (утвержден Наблюдательным советом Фонда развития промышленности 21.09.2018)</t>
  </si>
  <si>
    <t xml:space="preserve"> Стандарт Фонда развития промышленности №СФ-И-51 (ред. 3.1.)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</si>
  <si>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</si>
  <si>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"Цифровизация промышленности" № СФ-И-116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</si>
  <si>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(ред. 2.1) (утвержден Наблюдательным советом Фонда развития промышленности 21.09.2018)</t>
  </si>
  <si>
    <t xml:space="preserve"> Постановление Правительства РФ от 06.09.2018 №1063 (ред. от 06.05.2019)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(вместе с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Приказ Минсельхоза России от 24.10.2018 №474  "Об утверждении перечней направлений использования инвестиционных кредитов, полученных при заключении инвестиционных кредитных договоров в российских кредитных организациях и государственной корпорации "Банк развития и внешнеэкономической деятельности (Внешэкономбанк)", и займов, полученных при заключении договоров займа в сельскохозяйственных кредитных потребительских кооперативах, и форм документов, предусмотренных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</si>
  <si>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Постановление Правительства РФ от 12.01.2017 № 2 (ред. от 21.05.2019)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</si>
  <si>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r>
      <t xml:space="preserve">Субъект поддержки </t>
    </r>
    <r>
      <rPr>
        <i/>
        <sz val="10"/>
        <rFont val="Times New Roman"/>
        <family val="1"/>
        <charset val="204"/>
      </rPr>
      <t>(ИП / ЮЛ / НКО / субъект РФ / учреждения социальной сферы)</t>
    </r>
  </si>
  <si>
    <r>
      <t xml:space="preserve">Стадия проекта </t>
    </r>
    <r>
      <rPr>
        <i/>
        <sz val="10"/>
        <rFont val="Times New Roman"/>
        <family val="1"/>
        <charset val="204"/>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</si>
  <si>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r>
      <t xml:space="preserve">Вид поддержки </t>
    </r>
    <r>
      <rPr>
        <i/>
        <sz val="10"/>
        <rFont val="Times New Roman"/>
        <family val="1"/>
        <charset val="204"/>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 прочее)</t>
    </r>
  </si>
  <si>
    <r>
      <t xml:space="preserve">Канал получения </t>
    </r>
    <r>
      <rPr>
        <i/>
        <sz val="10"/>
        <rFont val="Times New Roman"/>
        <family val="1"/>
        <charset val="204"/>
      </rPr>
      <t>(прямой / через соглашение с субъектом Российской Федерации)</t>
    </r>
  </si>
  <si>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31.08.2016 № 865</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</si>
  <si>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13.05.2016 № 412.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</si>
  <si>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04.11.2014 № 1162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</si>
  <si>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25.09.2017 №1158</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</si>
  <si>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 декабря 2013 г. № 1312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</si>
  <si>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18.01.2017г. № 27</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</si>
  <si>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11.08.2015 № 831</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</si>
  <si>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28.01.2016 №41.</t>
  </si>
  <si>
    <t>Федеральный закон от 24.07.2007 № 209-ФЗ «О развитии малого и среднего предпринимательства в Российской Федерации»</t>
  </si>
  <si>
    <t xml:space="preserve">Постановление Правительства РФ от 03.01.2014 №3 (ред. от 01.08.2019)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</si>
  <si>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ВСЕГО</t>
  </si>
  <si>
    <t xml:space="preserve">Название Фонда </t>
  </si>
  <si>
    <t>Учредитель</t>
  </si>
  <si>
    <t>Приоритетные направления и основные продукты</t>
  </si>
  <si>
    <t xml:space="preserve">Вагит Алекперов, Президент ПАО «ЛУКОЙЛ». </t>
  </si>
  <si>
    <t>Благотворительный фонд Елены и Геннадия Тимченко</t>
  </si>
  <si>
    <t>Елена и Геннадий Тимченко («Волга групп»)</t>
  </si>
  <si>
    <t>Благотворительный фонд Владимира Потанина</t>
  </si>
  <si>
    <t>Владимир Потанин, Президент, председатель правления ПАО «ГМК Норильский никель»</t>
  </si>
  <si>
    <t xml:space="preserve">Благотворительный фонд «Искусство, наука и спорт» </t>
  </si>
  <si>
    <t>Алишер Усманов, основной акционер группы компаний USM Holdings, Металлоивест</t>
  </si>
  <si>
    <t>Михаил и Ирина Прохоровы</t>
  </si>
  <si>
    <t>Игорь и Екатерина Рыбаковы (корпорация Технониколь)</t>
  </si>
  <si>
    <t>№</t>
  </si>
  <si>
    <t xml:space="preserve">Фонд региональных социальных программ «Наше будущее»
</t>
  </si>
  <si>
    <t xml:space="preserve">Приоритеты: 
1. Образование (стипендиальные и грантовые программы для студентов и преподавателей)
2. Культура (системная поддержка музейных лидеров в целях сделать музеи центрами культурного, социального и экономического развития регионов)
3. Развитие Филантропии (Фонды целевого капитала, Центры знаний по целевым капиталам, Центры социальных инноваций в сфере культуры.)
Основной продукт:
1. Грантовый конкурс проектов, направленных на развитие местных музеев, музейных специалистов. 
участники: музеи – НКО (государственные и частные)
5 номинаций (сумма гранта от 2 до 5 млн. руб.) 
Конкурсная документация:
http://museum.fondpotanin.ru/museumsanfrontier/museum4_0
</t>
  </si>
  <si>
    <t xml:space="preserve">Грантовых конкурсов нет. Фонд поддерживает уникальные крупные проекты, знаковые событиям в культурной, научной, спортивной жизни общества.
Приоритеты: 
1) Культура и искусство
2) Наука и образование
3) Спорт (совместные проекты с Олимпийский комитет России, Федерация фехтования России, Российский Футбольный Союз, Всероссийская федерация волейбола, Всероссийская федерация гребли на байдарках и каноэ, «Ассоциация зимних олимпийских видов спорта», II Всемирные Игры боевых искусств)
4) Социальная сфера (сироты, дети с ОВЗ)
</t>
  </si>
  <si>
    <t xml:space="preserve">Благотворительный фонд культурных инициатив
</t>
  </si>
  <si>
    <t xml:space="preserve">Приоритеты: 
1. Наука, образование и просвещение (грантовые программы для студентов и молодых учёных)
2. Культура и искусство (поддержка программ развития библиотек)
Основные продукты: 
1.Грантовый конкурс спектаклей, а также специально созданных театральных произведений (перформансов, читок, спектаклей-инсталляций, театральных бродилок и др);  участники: все государственные и негосударственные организации;
сумма гранта: до 1,5 млн. руб.
Конкурсная документация:
http://www.prokhorovfund.ru/projects/contest/20/4007/   
2.Грантовый конкурс социокультурных и образовательных проектов библиотек. 
участники: библиотеки всех уровней и любого подчинения;
сумма гранта: 300-800 тыс. руб.
Конкурсная документация:
http://www.prokhorovfund.ru/projects/contest/84/4009/  </t>
  </si>
  <si>
    <t xml:space="preserve">Рыбаков Фонд
</t>
  </si>
  <si>
    <t xml:space="preserve">Приоритет: 
Поддержка образовательных проектов в школах. Концепция «Школа — центр социума».
Прежние приоритеты: 
1) Поддержка предпринимательства (грантовая программа по развитию молодёжного предпринимательства) 
http://preactum.ru/  
2) Образование (гратовые программы для проектов в сфере до-школьного образования, он-лайн образования) 
https://konkurs.rybakovfond.ru/  
3) Развитие некоммерческого сектора (Акселератор для ИТ-проектов в некоммерческом секторе, наставничество, женское предпринимательство) 
http://go.philtech.ru/ </t>
  </si>
  <si>
    <t xml:space="preserve">Фонд «Вольное дело» 
</t>
  </si>
  <si>
    <t xml:space="preserve">Олег Дерипаска, компания «РУСАЛ»
</t>
  </si>
  <si>
    <r>
      <t xml:space="preserve">Приоритеты: 
1) Защита животных (строительство приютов для бездомных животных)
</t>
    </r>
    <r>
      <rPr>
        <sz val="11"/>
        <color theme="1"/>
        <rFont val="Calibri"/>
        <family val="2"/>
        <charset val="204"/>
        <scheme val="minor"/>
      </rPr>
      <t xml:space="preserve">2) Культура (поддерживает московские театры, участвует в возрождении памятников православной архитектуры и культуры) </t>
    </r>
    <r>
      <rPr>
        <sz val="11"/>
        <color theme="1"/>
        <rFont val="Calibri"/>
        <family val="2"/>
        <charset val="204"/>
        <scheme val="minor"/>
      </rPr>
      <t xml:space="preserve">
3) Наука (грантовые программы для исследователей)
</t>
    </r>
    <r>
      <rPr>
        <sz val="11"/>
        <color theme="1"/>
        <rFont val="Calibri"/>
        <family val="2"/>
        <charset val="204"/>
        <scheme val="minor"/>
      </rPr>
      <t>4) Образование (ранняя профориентация, поддержка инженерно-технического образования)</t>
    </r>
  </si>
  <si>
    <t xml:space="preserve">Приоритет. Социальное предпринимательство (беспроцентные займы, нефинансовые меры поддержки)
http://www.nb-fund.ru/social-business-support/ 
 Социальное предпринимательство достаточно гибкая тема, где могут быть пересечения: это может быть и бизнес направленный на трудоустройство социально-незащищённых граждан, и бизнес направленный на развитие территории (именно трудоустройство местных жителей в маленьком депрессивном городе).  
Основной продукт: 
1. Беспроцентные займы для проектов социальных предпринимателей: 
Участники конкурса – НКО и субъекты МСП; 
от 10 до 40 млн. руб. (действующий бизнес, устойчива; экономическая модель, благополучатели более 1 000 чел.);
от 2 до 10 млн. руб. (действующий бизнес); 
2 млн. руб. (стартапы);
срок до 10 лет;
обеспечение;
20 % собственных средств инициатора проекта.
Конкурсная документация:
http://konkurs.nb-fund.ru/documents/
</t>
  </si>
  <si>
    <t>Информация о некоммерческих фондах</t>
  </si>
  <si>
    <r>
      <t xml:space="preserve">Приоритетные направления:
1. Поддержка социокультурных проектов в малых городов (население до 50 тыс. человек). 
2. Активное долголетие. 
3. Профилактика социального сиротства.
4. Детский спорт (хоккей, следж-хоккей, шахматы).
Основные продукты:
1. </t>
    </r>
    <r>
      <rPr>
        <sz val="11"/>
        <color theme="1"/>
        <rFont val="Calibri"/>
        <family val="2"/>
        <charset val="204"/>
        <scheme val="minor"/>
      </rPr>
      <t xml:space="preserve">Грантовый конкурс проектов, направленных на повышение качества жизни людей старшего возраста. </t>
    </r>
    <r>
      <rPr>
        <sz val="11"/>
        <color theme="1"/>
        <rFont val="Calibri"/>
        <family val="2"/>
        <charset val="204"/>
        <scheme val="minor"/>
      </rPr>
      <t xml:space="preserve">
участники: СО НКО, бюджетные организации, инициативные группы граждан;
сумма гранта: 150 тыс. руб. (организации) и 25 тыс. руб. (инициативные группы);
конкурс проводится через региональных операторов
Дополнительная информация: 
https://www.aktivnoepokolenie.ru/ 
2.</t>
    </r>
    <r>
      <rPr>
        <sz val="11"/>
        <color theme="1"/>
        <rFont val="Calibri"/>
        <family val="2"/>
        <charset val="204"/>
        <scheme val="minor"/>
      </rPr>
      <t xml:space="preserve"> Грантовый конкурс проектов, направленных на повышение доступности массового детского спорта (хоккей, следж-хоккей, шахматы)</t>
    </r>
    <r>
      <rPr>
        <sz val="11"/>
        <color theme="1"/>
        <rFont val="Calibri"/>
        <family val="2"/>
        <charset val="204"/>
        <scheme val="minor"/>
      </rPr>
      <t xml:space="preserve">
Дополнительная информация о программе «Добрый лёд»: 
http://dobroled.ru/      
3. </t>
    </r>
    <r>
      <rPr>
        <sz val="11"/>
        <color theme="1"/>
        <rFont val="Calibri"/>
        <family val="2"/>
        <charset val="204"/>
        <scheme val="minor"/>
      </rPr>
      <t>Грантовая поддержка инноваций и методик с доказанной эффективностью, направленных на работу с кризисными семьями и профилактику социального сиротства</t>
    </r>
    <r>
      <rPr>
        <sz val="11"/>
        <color theme="1"/>
        <rFont val="Calibri"/>
        <family val="2"/>
        <charset val="204"/>
        <scheme val="minor"/>
      </rPr>
      <t xml:space="preserve">
участники: НКО, государственные и муниципальные учреждения
цель: поддержка и распространение лучших практик в сфере семейного устройства и профилактики социального сиротства и защиты детства 
размер гранта от 0,8 до 1,5 млн. руб.
Конкурсная документация:
http://deti.timchenkofoundation.org/dokumenty-konkursa-semejnaya-gavan/ 
4. </t>
    </r>
    <r>
      <rPr>
        <sz val="11"/>
        <color theme="1"/>
        <rFont val="Calibri"/>
        <family val="2"/>
        <charset val="204"/>
        <scheme val="minor"/>
      </rPr>
      <t xml:space="preserve">Грантовый конкурс проектов, направленных на улучшении качества жизни в малых городах и сельской местности через создание благоприятной социокультурной среды, развития местных сообществ. </t>
    </r>
    <r>
      <rPr>
        <sz val="11"/>
        <color theme="1"/>
        <rFont val="Calibri"/>
        <family val="2"/>
        <charset val="204"/>
        <scheme val="minor"/>
      </rPr>
      <t xml:space="preserve">Участники: НКО и общественные организации из малых городов и сёл.
Конкурсная документация: http://cultmosaic.ru/content-load-/Contest-information-KM-2019-2.pdf
</t>
    </r>
  </si>
  <si>
    <t>Единый перечень мер поддержки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</si>
</sst>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1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sz val="10"/>
      <color theme="1"/>
      <name val="Times New Roman"/>
      <family val="1"/>
      <charset val="204"/>
    </font>
    <font>
      <sz val="1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
      <sz val="7"/>
      <color theme="1"/>
      <name val="Times New Roman"/>
      <family val="1"/>
      <charset val="204"/>
    </font>
    <font>
      <sz val="12"/>
      <name val="Times New Roman"/>
      <family val="1"/>
      <charset val="204"/>
    </font>
    <font>
      <sz val="11"/>
      <name val="Calibri"/>
      <family val="2"/>
      <charset val="204"/>
      <scheme val="minor"/>
    </font>
    <font>
      <i/>
      <sz val="10"/>
      <name val="Times New Roman"/>
      <family val="1"/>
      <charset val="204"/>
    </font>
    <font>
      <b/>
      <sz val="11"/>
      <color theme="1"/>
      <name val="Calibri"/>
      <family val="2"/>
      <charset val="204"/>
      <scheme val="minor"/>
    </font>
    <font>
      <b/>
      <sz val="12"/>
      <name val="Times New Roman"/>
      <family val="1"/>
      <charset val="204"/>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354">
    <xf numFmtId="0" fontId="0" fillId="0" borderId="0" xfId="0"/>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1" fillId="0" borderId="22"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29"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vertical="top" wrapText="1"/>
    </xf>
    <xf numFmtId="0" fontId="3" fillId="0" borderId="3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vertical="top" wrapText="1"/>
    </xf>
    <xf numFmtId="0" fontId="6" fillId="0" borderId="1"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3" fontId="3" fillId="0" borderId="16"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3" xfId="0" applyFont="1" applyFill="1" applyBorder="1" applyAlignment="1">
      <alignment horizontal="center" vertical="top" wrapText="1"/>
    </xf>
    <xf numFmtId="3" fontId="3" fillId="0" borderId="4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0" fontId="8" fillId="0" borderId="45" xfId="0" applyFont="1" applyBorder="1" applyAlignment="1">
      <alignment horizontal="justify" vertical="center" wrapText="1"/>
    </xf>
    <xf numFmtId="0" fontId="8" fillId="0" borderId="39" xfId="0" applyFont="1" applyBorder="1" applyAlignment="1">
      <alignment horizontal="justify" vertical="center" wrapText="1"/>
    </xf>
    <xf numFmtId="0" fontId="0" fillId="0" borderId="39" xfId="0" applyBorder="1" applyAlignment="1">
      <alignment vertical="top" wrapText="1"/>
    </xf>
    <xf numFmtId="0" fontId="0" fillId="0" borderId="58" xfId="0" applyBorder="1" applyAlignment="1">
      <alignment vertical="top" wrapText="1"/>
    </xf>
    <xf numFmtId="0" fontId="8" fillId="0" borderId="58" xfId="0" applyFont="1" applyBorder="1" applyAlignment="1">
      <alignment horizontal="justify"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9" xfId="0" applyFont="1" applyFill="1" applyBorder="1" applyAlignment="1">
      <alignment vertical="top" wrapText="1"/>
    </xf>
    <xf numFmtId="0" fontId="3" fillId="0" borderId="19" xfId="0" applyFont="1" applyBorder="1" applyAlignment="1">
      <alignment vertical="top" wrapText="1"/>
    </xf>
    <xf numFmtId="3" fontId="1" fillId="0" borderId="0" xfId="0" applyNumberFormat="1" applyFont="1" applyAlignment="1">
      <alignment horizontal="center" vertical="center"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7" fillId="0" borderId="48" xfId="0" applyFont="1" applyBorder="1" applyAlignment="1">
      <alignment horizontal="left" vertical="center" wrapText="1"/>
    </xf>
    <xf numFmtId="0" fontId="3" fillId="2" borderId="30" xfId="0" applyFont="1" applyFill="1" applyBorder="1" applyAlignment="1">
      <alignment horizontal="left" vertical="center" wrapText="1"/>
    </xf>
    <xf numFmtId="0" fontId="8" fillId="2" borderId="30" xfId="0" applyFont="1" applyFill="1" applyBorder="1" applyAlignment="1">
      <alignment horizontal="left" vertical="top" wrapText="1"/>
    </xf>
    <xf numFmtId="3" fontId="3" fillId="0" borderId="61"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49" xfId="0" applyFont="1" applyBorder="1" applyAlignment="1">
      <alignment horizontal="left" vertic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6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4" xfId="0" applyFont="1" applyBorder="1" applyAlignment="1">
      <alignment horizontal="center" vertical="center" wrapText="1"/>
    </xf>
    <xf numFmtId="0" fontId="4" fillId="0" borderId="54" xfId="0" applyFont="1" applyFill="1" applyBorder="1" applyAlignment="1">
      <alignment horizontal="center" vertical="center" wrapText="1"/>
    </xf>
    <xf numFmtId="0" fontId="4"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35" xfId="0" applyFont="1" applyFill="1" applyBorder="1" applyAlignment="1">
      <alignment vertical="top" wrapText="1"/>
    </xf>
    <xf numFmtId="0" fontId="3" fillId="0" borderId="35" xfId="0" applyFont="1" applyBorder="1" applyAlignment="1">
      <alignment vertical="top" wrapText="1"/>
    </xf>
    <xf numFmtId="0" fontId="3" fillId="0" borderId="46" xfId="0" applyFont="1" applyBorder="1" applyAlignment="1">
      <alignment horizontal="center" vertical="center" wrapText="1"/>
    </xf>
    <xf numFmtId="0" fontId="3" fillId="0" borderId="59" xfId="0" applyFont="1" applyBorder="1" applyAlignment="1">
      <alignment vertical="top" wrapText="1"/>
    </xf>
    <xf numFmtId="0" fontId="3" fillId="0" borderId="10" xfId="0" applyFont="1" applyBorder="1" applyAlignment="1">
      <alignment vertical="top" wrapText="1"/>
    </xf>
    <xf numFmtId="0" fontId="4" fillId="0" borderId="26"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1" xfId="0" applyFont="1" applyFill="1" applyBorder="1" applyAlignment="1">
      <alignment horizontal="left" vertical="center" wrapText="1"/>
    </xf>
    <xf numFmtId="0" fontId="3" fillId="2" borderId="21" xfId="0" applyFont="1" applyFill="1" applyBorder="1" applyAlignment="1">
      <alignment horizontal="left" vertical="top" wrapText="1"/>
    </xf>
    <xf numFmtId="0" fontId="3" fillId="0" borderId="21" xfId="0" applyFont="1" applyBorder="1" applyAlignment="1">
      <alignment horizontal="left" vertical="top" wrapText="1"/>
    </xf>
    <xf numFmtId="3" fontId="3" fillId="0" borderId="30" xfId="0" applyNumberFormat="1" applyFont="1" applyFill="1" applyBorder="1" applyAlignment="1">
      <alignment horizontal="center" vertical="center" wrapText="1"/>
    </xf>
    <xf numFmtId="0" fontId="9" fillId="2" borderId="1" xfId="0" applyFont="1" applyFill="1" applyBorder="1" applyAlignment="1">
      <alignment vertical="top" wrapText="1"/>
    </xf>
    <xf numFmtId="0" fontId="12" fillId="2" borderId="1" xfId="1" applyFont="1" applyFill="1" applyBorder="1" applyAlignment="1">
      <alignment horizontal="left" vertical="top" wrapText="1"/>
    </xf>
    <xf numFmtId="4"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30" xfId="0" applyFont="1" applyBorder="1" applyAlignment="1">
      <alignment vertical="top" wrapText="1"/>
    </xf>
    <xf numFmtId="0" fontId="3" fillId="0" borderId="31" xfId="0" applyFont="1" applyFill="1" applyBorder="1" applyAlignment="1">
      <alignment horizontal="left" vertical="top" wrapText="1"/>
    </xf>
    <xf numFmtId="0" fontId="2" fillId="0" borderId="32" xfId="0" applyFont="1" applyBorder="1" applyAlignment="1">
      <alignment horizontal="left" vertical="top"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3" fontId="3" fillId="0" borderId="47" xfId="0" applyNumberFormat="1" applyFont="1" applyFill="1" applyBorder="1" applyAlignment="1">
      <alignment horizontal="center" vertical="center" wrapText="1"/>
    </xf>
    <xf numFmtId="0" fontId="9" fillId="2" borderId="0" xfId="0" applyFont="1" applyFill="1" applyAlignment="1">
      <alignment horizontal="left" vertical="top" wrapText="1"/>
    </xf>
    <xf numFmtId="0" fontId="12" fillId="2" borderId="1" xfId="1" applyNumberFormat="1"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0" xfId="0" applyFont="1" applyAlignment="1">
      <alignment horizontal="left" vertical="top" wrapText="1"/>
    </xf>
    <xf numFmtId="0" fontId="12" fillId="2" borderId="16" xfId="1" applyFont="1" applyFill="1" applyBorder="1" applyAlignment="1">
      <alignment horizontal="left" vertical="top" wrapText="1"/>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2" xfId="0" applyFont="1" applyBorder="1" applyAlignment="1">
      <alignment horizontal="center" vertical="center" wrapText="1"/>
    </xf>
    <xf numFmtId="0" fontId="7" fillId="0" borderId="57" xfId="0" applyFont="1" applyBorder="1" applyAlignment="1">
      <alignment horizontal="left" vertical="center" wrapText="1"/>
    </xf>
    <xf numFmtId="0" fontId="3" fillId="0" borderId="0" xfId="0" applyFont="1" applyBorder="1" applyAlignment="1">
      <alignment vertical="top" wrapText="1"/>
    </xf>
    <xf numFmtId="0" fontId="5" fillId="0" borderId="43" xfId="0" applyFont="1" applyFill="1" applyBorder="1" applyAlignment="1">
      <alignment vertical="top" wrapText="1"/>
    </xf>
    <xf numFmtId="0" fontId="5" fillId="0" borderId="21" xfId="0" applyFont="1" applyFill="1" applyBorder="1" applyAlignment="1">
      <alignment horizontal="left" vertical="top" wrapText="1"/>
    </xf>
    <xf numFmtId="0" fontId="5" fillId="0" borderId="21" xfId="0" applyFont="1" applyBorder="1" applyAlignment="1">
      <alignment horizontal="left" vertical="center" wrapText="1"/>
    </xf>
    <xf numFmtId="3" fontId="3" fillId="0" borderId="62"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0" fontId="3" fillId="0" borderId="49" xfId="0" applyFont="1" applyFill="1" applyBorder="1" applyAlignment="1">
      <alignment horizontal="left" vertical="top" wrapText="1"/>
    </xf>
    <xf numFmtId="0" fontId="3" fillId="0" borderId="32" xfId="0" applyFont="1" applyFill="1" applyBorder="1" applyAlignment="1">
      <alignment horizontal="left" vertical="top" wrapText="1"/>
    </xf>
    <xf numFmtId="3" fontId="3" fillId="0" borderId="63" xfId="0" applyNumberFormat="1" applyFont="1" applyBorder="1" applyAlignment="1">
      <alignment horizontal="center" vertical="center" wrapText="1"/>
    </xf>
    <xf numFmtId="0" fontId="1" fillId="0" borderId="23" xfId="0" applyFont="1" applyFill="1" applyBorder="1" applyAlignment="1">
      <alignment horizontal="center" vertical="top" wrapText="1"/>
    </xf>
    <xf numFmtId="3" fontId="3" fillId="0" borderId="52" xfId="0" applyNumberFormat="1" applyFont="1" applyBorder="1" applyAlignment="1">
      <alignment horizontal="center" vertical="center" wrapText="1"/>
    </xf>
    <xf numFmtId="164" fontId="8" fillId="0" borderId="0" xfId="0" applyNumberFormat="1" applyFont="1" applyBorder="1" applyAlignment="1">
      <alignment horizontal="center" vertical="top" wrapText="1"/>
    </xf>
    <xf numFmtId="0" fontId="7" fillId="0" borderId="0" xfId="0" applyFont="1" applyAlignment="1">
      <alignment vertical="top"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2" fillId="2" borderId="3" xfId="1" applyFont="1" applyFill="1" applyBorder="1" applyAlignment="1">
      <alignment horizontal="left" vertical="top" wrapText="1"/>
    </xf>
    <xf numFmtId="0" fontId="9" fillId="2" borderId="4" xfId="0" applyFont="1" applyFill="1" applyBorder="1" applyAlignment="1">
      <alignment horizontal="left" vertical="top" wrapText="1"/>
    </xf>
    <xf numFmtId="44" fontId="9" fillId="2" borderId="1" xfId="0" applyNumberFormat="1" applyFont="1" applyFill="1" applyBorder="1" applyAlignment="1">
      <alignment horizontal="center" vertical="top" wrapText="1"/>
    </xf>
    <xf numFmtId="0" fontId="4"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48" xfId="0" applyFont="1" applyFill="1" applyBorder="1" applyAlignment="1">
      <alignment horizontal="left" vertical="top" wrapText="1"/>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wrapText="1"/>
    </xf>
    <xf numFmtId="3" fontId="3" fillId="0" borderId="55"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59" xfId="0" applyNumberFormat="1" applyFont="1" applyFill="1" applyBorder="1" applyAlignment="1">
      <alignment horizontal="center" vertical="center" wrapText="1"/>
    </xf>
    <xf numFmtId="0" fontId="3" fillId="0" borderId="55" xfId="0" applyFont="1" applyBorder="1" applyAlignment="1">
      <alignment vertical="top" wrapText="1"/>
    </xf>
    <xf numFmtId="3" fontId="3" fillId="0" borderId="62" xfId="0" applyNumberFormat="1" applyFont="1" applyFill="1" applyBorder="1" applyAlignment="1">
      <alignment horizontal="center" vertical="center" wrapText="1"/>
    </xf>
    <xf numFmtId="3" fontId="3" fillId="0" borderId="58" xfId="0" applyNumberFormat="1" applyFont="1" applyFill="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4" fontId="3" fillId="0" borderId="55" xfId="0" applyNumberFormat="1" applyFont="1" applyBorder="1" applyAlignment="1">
      <alignment vertical="top" wrapText="1"/>
    </xf>
    <xf numFmtId="0" fontId="3" fillId="0" borderId="57"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4"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Alignment="1">
      <alignment vertical="top" wrapText="1"/>
    </xf>
    <xf numFmtId="0" fontId="15" fillId="2" borderId="0" xfId="0" applyFont="1" applyFill="1" applyAlignment="1">
      <alignment horizontal="left" vertical="top" wrapText="1"/>
    </xf>
    <xf numFmtId="0" fontId="15" fillId="2" borderId="0" xfId="0" applyFont="1" applyFill="1" applyAlignment="1">
      <alignment horizontal="center" vertical="top" wrapText="1"/>
    </xf>
    <xf numFmtId="0" fontId="9" fillId="2" borderId="3" xfId="0" applyFont="1" applyFill="1" applyBorder="1" applyAlignment="1">
      <alignment vertical="top" wrapText="1"/>
    </xf>
    <xf numFmtId="0" fontId="9" fillId="2" borderId="3" xfId="0" applyFont="1" applyFill="1" applyBorder="1" applyAlignment="1">
      <alignment horizontal="left" vertical="top" wrapText="1"/>
    </xf>
    <xf numFmtId="164" fontId="9" fillId="2" borderId="3" xfId="0" applyNumberFormat="1"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9" fillId="2" borderId="30" xfId="0" applyFont="1" applyFill="1" applyBorder="1" applyAlignment="1">
      <alignment horizontal="center" vertical="top" wrapText="1"/>
    </xf>
    <xf numFmtId="4" fontId="9" fillId="2" borderId="1" xfId="0" applyNumberFormat="1" applyFont="1" applyFill="1" applyBorder="1" applyAlignment="1">
      <alignment horizontal="center" vertical="top" wrapText="1"/>
    </xf>
    <xf numFmtId="0" fontId="9" fillId="2" borderId="9" xfId="0" applyFont="1" applyFill="1" applyBorder="1" applyAlignment="1">
      <alignment vertical="top" wrapText="1"/>
    </xf>
    <xf numFmtId="4" fontId="9" fillId="2" borderId="0" xfId="0" applyNumberFormat="1" applyFont="1" applyFill="1" applyAlignment="1">
      <alignment horizontal="center" vertical="top" wrapText="1"/>
    </xf>
    <xf numFmtId="164" fontId="9" fillId="2" borderId="0" xfId="0" applyNumberFormat="1" applyFont="1" applyFill="1" applyBorder="1" applyAlignment="1">
      <alignment horizontal="center" vertical="top" wrapText="1"/>
    </xf>
    <xf numFmtId="0" fontId="9" fillId="2" borderId="33" xfId="0" applyFont="1" applyFill="1" applyBorder="1" applyAlignment="1">
      <alignment vertical="top" wrapText="1"/>
    </xf>
    <xf numFmtId="0" fontId="9" fillId="2" borderId="6" xfId="0" applyFont="1" applyFill="1" applyBorder="1" applyAlignment="1">
      <alignment vertical="top" wrapText="1"/>
    </xf>
    <xf numFmtId="0" fontId="9" fillId="2" borderId="6" xfId="0" applyFont="1" applyFill="1" applyBorder="1" applyAlignment="1">
      <alignment horizontal="left" vertical="top" wrapText="1"/>
    </xf>
    <xf numFmtId="164" fontId="9" fillId="2" borderId="6" xfId="0" applyNumberFormat="1" applyFont="1" applyFill="1" applyBorder="1" applyAlignment="1">
      <alignment horizontal="center" vertical="top" wrapText="1"/>
    </xf>
    <xf numFmtId="0" fontId="12" fillId="2" borderId="6" xfId="1" applyFont="1" applyFill="1" applyBorder="1" applyAlignment="1">
      <alignment horizontal="left" vertical="top" wrapText="1"/>
    </xf>
    <xf numFmtId="0" fontId="9" fillId="2" borderId="0" xfId="0" applyFont="1" applyFill="1" applyBorder="1" applyAlignment="1">
      <alignment horizontal="center" vertical="top" wrapText="1"/>
    </xf>
    <xf numFmtId="43" fontId="9" fillId="2" borderId="0" xfId="0" applyNumberFormat="1" applyFont="1" applyFill="1" applyAlignment="1">
      <alignment horizontal="center" vertical="top" wrapText="1"/>
    </xf>
    <xf numFmtId="0" fontId="1" fillId="0" borderId="35" xfId="0" applyFont="1" applyFill="1" applyBorder="1" applyAlignment="1">
      <alignment horizontal="center" vertical="top" wrapText="1"/>
    </xf>
    <xf numFmtId="3" fontId="3" fillId="0" borderId="2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pplyProtection="1">
      <alignment horizontal="center" vertical="center" wrapText="1"/>
      <protection locked="0"/>
    </xf>
    <xf numFmtId="0" fontId="0" fillId="0" borderId="0" xfId="0" applyAlignment="1">
      <alignment wrapText="1"/>
    </xf>
    <xf numFmtId="0" fontId="17" fillId="0" borderId="29" xfId="0" applyFont="1" applyBorder="1" applyAlignment="1">
      <alignment horizontal="center" vertical="center" wrapText="1"/>
    </xf>
    <xf numFmtId="0" fontId="0" fillId="0" borderId="30" xfId="0" applyBorder="1" applyAlignment="1">
      <alignment horizontal="center" vertical="center" wrapText="1"/>
    </xf>
    <xf numFmtId="0" fontId="17" fillId="0" borderId="20" xfId="0" applyFont="1" applyBorder="1" applyAlignment="1">
      <alignment horizontal="center" vertical="center" wrapText="1"/>
    </xf>
    <xf numFmtId="0" fontId="0" fillId="0" borderId="21" xfId="0" applyBorder="1" applyAlignment="1">
      <alignment horizontal="center" vertical="center" wrapText="1"/>
    </xf>
    <xf numFmtId="0" fontId="17" fillId="0" borderId="25"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wrapText="1"/>
    </xf>
    <xf numFmtId="0" fontId="9" fillId="2" borderId="17"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16" xfId="0" applyFont="1" applyFill="1" applyBorder="1" applyAlignment="1">
      <alignment horizontal="left" vertical="top" wrapText="1"/>
    </xf>
    <xf numFmtId="164" fontId="9" fillId="2" borderId="16" xfId="0" applyNumberFormat="1"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22"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0"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16" xfId="0" applyFont="1" applyFill="1" applyBorder="1" applyAlignment="1">
      <alignment vertical="top" wrapText="1"/>
    </xf>
    <xf numFmtId="0" fontId="8" fillId="0" borderId="36" xfId="0" applyFont="1" applyBorder="1" applyAlignment="1">
      <alignment horizontal="left" vertical="center" wrapText="1"/>
    </xf>
    <xf numFmtId="0" fontId="8" fillId="0" borderId="43" xfId="0" applyFont="1" applyBorder="1" applyAlignment="1">
      <alignment horizontal="left" vertical="center" wrapText="1"/>
    </xf>
    <xf numFmtId="0" fontId="8" fillId="0" borderId="57" xfId="0" applyFont="1" applyBorder="1" applyAlignment="1">
      <alignment horizontal="left" vertical="center" wrapText="1"/>
    </xf>
    <xf numFmtId="0" fontId="8" fillId="0" borderId="36"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57" xfId="0" applyFont="1" applyBorder="1" applyAlignment="1">
      <alignment horizontal="justify" vertical="center" wrapText="1"/>
    </xf>
    <xf numFmtId="0" fontId="9" fillId="2" borderId="35"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12" fillId="2" borderId="1" xfId="1" applyFont="1" applyFill="1" applyBorder="1" applyAlignment="1">
      <alignment horizontal="center" vertical="top" wrapText="1"/>
    </xf>
    <xf numFmtId="0" fontId="9" fillId="2" borderId="8" xfId="0" applyFont="1" applyFill="1" applyBorder="1" applyAlignment="1">
      <alignment horizontal="left" vertical="top" wrapText="1"/>
    </xf>
    <xf numFmtId="0" fontId="9" fillId="2" borderId="16" xfId="0" applyFont="1" applyFill="1" applyBorder="1" applyAlignment="1">
      <alignment horizontal="left" vertical="top" wrapText="1"/>
    </xf>
    <xf numFmtId="164" fontId="9" fillId="2" borderId="8" xfId="0" applyNumberFormat="1" applyFont="1" applyFill="1" applyBorder="1" applyAlignment="1">
      <alignment horizontal="center" vertical="top" wrapText="1"/>
    </xf>
    <xf numFmtId="164" fontId="9" fillId="2" borderId="16" xfId="0" applyNumberFormat="1"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1"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9"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9" fillId="2" borderId="3" xfId="0" applyFont="1" applyFill="1" applyBorder="1" applyAlignment="1">
      <alignment horizontal="center" vertical="top" wrapText="1"/>
    </xf>
    <xf numFmtId="0" fontId="9" fillId="2" borderId="6"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22" xfId="0" applyFont="1" applyFill="1" applyBorder="1" applyAlignment="1">
      <alignment horizontal="center" vertical="top" wrapText="1"/>
    </xf>
    <xf numFmtId="0" fontId="9" fillId="2" borderId="68" xfId="0" applyFont="1" applyFill="1" applyBorder="1" applyAlignment="1">
      <alignment horizontal="center" vertical="top" wrapText="1"/>
    </xf>
    <xf numFmtId="0" fontId="9" fillId="2" borderId="15" xfId="0" applyFont="1" applyFill="1" applyBorder="1" applyAlignment="1">
      <alignment horizontal="center" vertical="top" wrapText="1"/>
    </xf>
    <xf numFmtId="0" fontId="18" fillId="2" borderId="0" xfId="0" applyFont="1" applyFill="1" applyAlignment="1">
      <alignment horizontal="center" vertical="top" wrapText="1"/>
    </xf>
    <xf numFmtId="0" fontId="14" fillId="2" borderId="0" xfId="0" applyFont="1" applyFill="1" applyAlignment="1">
      <alignment horizontal="center" vertical="top" wrapText="1"/>
    </xf>
    <xf numFmtId="0" fontId="9" fillId="2" borderId="10"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9" xfId="0" applyFont="1" applyFill="1" applyBorder="1" applyAlignment="1">
      <alignment horizontal="center" vertical="top" wrapText="1"/>
    </xf>
    <xf numFmtId="0" fontId="2"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3" fillId="0" borderId="67" xfId="0" applyFont="1" applyBorder="1" applyAlignment="1">
      <alignment horizontal="left" vertical="top" wrapText="1"/>
    </xf>
    <xf numFmtId="0" fontId="2" fillId="0"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49"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33"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57" xfId="0" applyFont="1" applyFill="1" applyBorder="1" applyAlignment="1">
      <alignment horizontal="center" vertical="top" wrapText="1"/>
    </xf>
    <xf numFmtId="0" fontId="3" fillId="0" borderId="0" xfId="0" applyFont="1" applyAlignment="1">
      <alignment horizontal="left" vertical="top" wrapText="1"/>
    </xf>
    <xf numFmtId="0" fontId="2" fillId="0" borderId="3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1;&#1080;&#1089;&#1090;%20&#1074;%20C%20%20Users%20s.alekseev%20Desktop%20&#1055;&#1088;&#1086;&#1077;&#1082;&#1090;%20&#1041;&#1058;_ver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нансовые продукты"/>
      <sheetName val="Нефинансовые продукты"/>
      <sheetName val="Лист1"/>
    </sheetNames>
    <sheetDataSet>
      <sheetData sheetId="0" refreshError="1"/>
      <sheetData sheetId="1" refreshError="1"/>
      <sheetData sheetId="2">
        <row r="2">
          <cell r="A2" t="str">
            <v>проектное финансирование</v>
          </cell>
        </row>
        <row r="3">
          <cell r="A3" t="str">
            <v>гарантии</v>
          </cell>
        </row>
        <row r="4">
          <cell r="A4" t="str">
            <v>кредитование</v>
          </cell>
        </row>
        <row r="5">
          <cell r="A5" t="str">
            <v>господдержка</v>
          </cell>
        </row>
        <row r="6">
          <cell r="A6" t="str">
            <v>контрактное кредитование</v>
          </cell>
        </row>
        <row r="7">
          <cell r="A7" t="str">
            <v>инвестиционное кредитование</v>
          </cell>
        </row>
        <row r="8">
          <cell r="A8" t="str">
            <v>инвестирование</v>
          </cell>
        </row>
        <row r="9">
          <cell r="A9" t="str">
            <v>розничный лизинг</v>
          </cell>
        </row>
        <row r="10">
          <cell r="A10" t="str">
            <v>участие в капитале</v>
          </cell>
        </row>
        <row r="11">
          <cell r="A11" t="str">
            <v>аккредитивы</v>
          </cell>
        </row>
        <row r="12">
          <cell r="A12" t="str">
            <v>корпоративный лизинг</v>
          </cell>
        </row>
        <row r="13">
          <cell r="A13" t="str">
            <v>госсектор</v>
          </cell>
        </row>
        <row r="14">
          <cell r="A14" t="str">
            <v>займ</v>
          </cell>
        </row>
        <row r="15">
          <cell r="A15" t="str">
            <v>реализация имущества</v>
          </cell>
        </row>
        <row r="16">
          <cell r="A16" t="str">
            <v>секьюритизация ипотечных кредитов</v>
          </cell>
        </row>
        <row r="17">
          <cell r="A17" t="str">
            <v>информационно-аналитические материалы</v>
          </cell>
        </row>
        <row r="18">
          <cell r="A18" t="str">
            <v>техническая экспертиза проектов</v>
          </cell>
        </row>
        <row r="19">
          <cell r="A19" t="str">
            <v>финансово-технический аудит</v>
          </cell>
        </row>
        <row r="20">
          <cell r="A20" t="str">
            <v>проектирование и цифровые технологии</v>
          </cell>
        </row>
        <row r="21">
          <cell r="A21" t="str">
            <v>оборотное, инвестиционное, контрактное кредитование по двухуровневой системе</v>
          </cell>
        </row>
        <row r="22">
          <cell r="A22" t="str">
            <v>инвестиционное кредитование по двухуровневой системе</v>
          </cell>
        </row>
        <row r="23">
          <cell r="A23" t="str">
            <v>пополнение оборотных средств</v>
          </cell>
        </row>
        <row r="24">
          <cell r="A24" t="str">
            <v>инвестиционное и оборотное кредитование</v>
          </cell>
        </row>
        <row r="25">
          <cell r="A25" t="str">
            <v>факторинг</v>
          </cell>
        </row>
        <row r="26">
          <cell r="A26" t="str">
            <v>инвестиционное консультирование и экспертиза проекта</v>
          </cell>
        </row>
        <row r="27">
          <cell r="A27" t="str">
            <v>информационное консультирование</v>
          </cell>
        </row>
        <row r="28">
          <cell r="A28" t="str">
            <v>тренинги, семинары</v>
          </cell>
        </row>
        <row r="29">
          <cell r="A29" t="str">
            <v>размещение денежных средств</v>
          </cell>
        </row>
        <row r="30">
          <cell r="A30" t="str">
            <v>услуги в сфере строительства</v>
          </cell>
        </row>
        <row r="31">
          <cell r="A31" t="str">
            <v>предэкспортное финансирование</v>
          </cell>
        </row>
        <row r="32">
          <cell r="A32" t="str">
            <v>экспортное финансирование</v>
          </cell>
        </row>
        <row r="33">
          <cell r="A33" t="str">
            <v>экспортное страхование</v>
          </cell>
        </row>
        <row r="34">
          <cell r="A34" t="str">
            <v>экспортные гарантии</v>
          </cell>
        </row>
        <row r="35">
          <cell r="A35" t="str">
            <v>экспортный факторинг</v>
          </cell>
        </row>
        <row r="38">
          <cell r="A38" t="str">
            <v>Физ.лица</v>
          </cell>
        </row>
        <row r="39">
          <cell r="A39" t="str">
            <v xml:space="preserve">Малый </v>
          </cell>
        </row>
        <row r="40">
          <cell r="A40" t="str">
            <v>Корпоративный и малый</v>
          </cell>
        </row>
        <row r="41">
          <cell r="A41" t="str">
            <v xml:space="preserve">Корпоративный  </v>
          </cell>
        </row>
        <row r="44">
          <cell r="A44" t="str">
            <v>проектное финансирование</v>
          </cell>
        </row>
        <row r="45">
          <cell r="A45" t="str">
            <v>инвестиционное финансирование</v>
          </cell>
        </row>
        <row r="46">
          <cell r="A46" t="str">
            <v>финансирование текущей деятельности</v>
          </cell>
        </row>
        <row r="47">
          <cell r="A47" t="str">
            <v>лизинг</v>
          </cell>
        </row>
        <row r="48">
          <cell r="A48" t="str">
            <v>поддержка экспорта</v>
          </cell>
        </row>
        <row r="49">
          <cell r="A49" t="str">
            <v>поддержка банков, финансовых и нефинансовых организаций для финансирования МСП</v>
          </cell>
        </row>
        <row r="50">
          <cell r="A50" t="str">
            <v>банковское обслуживание</v>
          </cell>
        </row>
        <row r="51">
          <cell r="A51" t="str">
            <v>финансирование проектов</v>
          </cell>
        </row>
        <row r="52">
          <cell r="A52" t="str">
            <v>подготовка проектов к финансированию</v>
          </cell>
        </row>
        <row r="53">
          <cell r="A53" t="str">
            <v>услуги для субъектов МСП</v>
          </cell>
        </row>
        <row r="54">
          <cell r="A54" t="str">
            <v>услуги в жилищной сфере</v>
          </cell>
        </row>
        <row r="55">
          <cell r="A55" t="str">
            <v>услуги в инженерной и технологической сфере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frprf.ru/zaymy/komplektuyushchie-izdeliya/" TargetMode="External"/><Relationship Id="rId47" Type="http://schemas.openxmlformats.org/officeDocument/2006/relationships/hyperlink" Target="http://frprf.ru/zaymy/regiony/" TargetMode="External"/><Relationship Id="rId63" Type="http://schemas.openxmlformats.org/officeDocument/2006/relationships/hyperlink" Target="http://www.minkavkaz.gov.ru/ministry/activities/government-programs-fcp/46/" TargetMode="External"/><Relationship Id="rId68" Type="http://schemas.openxmlformats.org/officeDocument/2006/relationships/hyperlink" Target="https://www.mspbank.ru/guarantee-ngs/borrowers/index.php" TargetMode="External"/><Relationship Id="rId84" Type="http://schemas.openxmlformats.org/officeDocument/2006/relationships/hyperlink" Target="https://www.mspbank.ru/credit/silver/?SUM_FROM=5000000&amp;TARGET=69&amp;MONTHS_TO=1&amp;SUM_TO=5000000&amp;BUSINESS_SIZE=72&amp;SPECIAL=148&amp;ID%5B0%5D=36868" TargetMode="External"/><Relationship Id="rId89" Type="http://schemas.openxmlformats.org/officeDocument/2006/relationships/hyperlink" Target="http://vebinfra.ru/services/investment-consulting/" TargetMode="External"/><Relationship Id="rId112" Type="http://schemas.openxmlformats.org/officeDocument/2006/relationships/hyperlink" Target="https://www.russiatourism.ru/contents/deyatelnost/" TargetMode="External"/><Relationship Id="rId2" Type="http://schemas.openxmlformats.org/officeDocument/2006/relationships/hyperlink" Target="http://economy.gov.ru/minec/activity/sections/smallBusiness/" TargetMode="External"/><Relationship Id="rId16" Type="http://schemas.openxmlformats.org/officeDocument/2006/relationships/hyperlink" Target="https://gisp.gov.ru/support-measures/list/7768022/" TargetMode="External"/><Relationship Id="rId29" Type="http://schemas.openxmlformats.org/officeDocument/2006/relationships/hyperlink" Target="https://gisp.gov.ru/support-measures/list/6476147/" TargetMode="External"/><Relationship Id="rId107" Type="http://schemas.openxmlformats.org/officeDocument/2006/relationships/hyperlink" Target="https://www.rosminzdrav.ru/poleznye-resursy/vedomstvennaya-tselevaya-programma-razvitie-materialno-tehnicheskoy-bazy-detskih-poliklinik-i-detskih-poliklinicheskih-otdeleniy-meditsinskih-organizatsiy" TargetMode="External"/><Relationship Id="rId11" Type="http://schemas.openxmlformats.org/officeDocument/2006/relationships/hyperlink" Target="https://gisp.gov.ru/support-measures/list/8879944/" TargetMode="External"/><Relationship Id="rId24" Type="http://schemas.openxmlformats.org/officeDocument/2006/relationships/hyperlink" Target="https://gisp.gov.ru/support-measures/list/7754168/" TargetMode="External"/><Relationship Id="rId32" Type="http://schemas.openxmlformats.org/officeDocument/2006/relationships/hyperlink" Target="https://gisp.gov.ru/support-measures/list/6616898/" TargetMode="External"/><Relationship Id="rId37" Type="http://schemas.openxmlformats.org/officeDocument/2006/relationships/hyperlink" Target="https://gisp.gov.ru/support-measures/list/7783234/" TargetMode="External"/><Relationship Id="rId40" Type="http://schemas.openxmlformats.org/officeDocument/2006/relationships/hyperlink" Target="http://eximbank.ru/credits/garant.php" TargetMode="External"/><Relationship Id="rId45" Type="http://schemas.openxmlformats.org/officeDocument/2006/relationships/hyperlink" Target="http://frprf.ru/lizing/" TargetMode="External"/><Relationship Id="rId53" Type="http://schemas.openxmlformats.org/officeDocument/2006/relationships/hyperlink" Target="http://corpmsp.ru/finansovaya-podderzhka/garantiynaya-podderzhka-subektov-msp-ngs/" TargetMode="External"/><Relationship Id="rId58" Type="http://schemas.openxmlformats.org/officeDocument/2006/relationships/hyperlink" Target="https://gisp.gov.ru/support-measures/list/6616912/" TargetMode="External"/><Relationship Id="rId66" Type="http://schemas.openxmlformats.org/officeDocument/2006/relationships/hyperlink" Target="https://digital.gov.ru/ru/activity/directions/142/" TargetMode="External"/><Relationship Id="rId74" Type="http://schemas.openxmlformats.org/officeDocument/2006/relationships/hyperlink" Target="https://corpmsp.ru/obespechenie-dostupa-k-goszakupkam/" TargetMode="External"/><Relationship Id="rId79" Type="http://schemas.openxmlformats.org/officeDocument/2006/relationships/hyperlink" Target="https://www.rosminzdrav.ru/" TargetMode="External"/><Relationship Id="rId87" Type="http://schemas.openxmlformats.org/officeDocument/2006/relationships/hyperlink" Target="http://mcx.ru/activity/state-support/measures/cattle-subsidy/" TargetMode="External"/><Relationship Id="rId102" Type="http://schemas.openxmlformats.org/officeDocument/2006/relationships/hyperlink" Target="http://www.minstroyrf.ru/trades/realizaciya-gosudarstvennyh-programm/" TargetMode="External"/><Relationship Id="rId110" Type="http://schemas.openxmlformats.org/officeDocument/2006/relationships/hyperlink" Target="http://economy.gov.ru/minec/activity/sections/smallBusiness/" TargetMode="External"/><Relationship Id="rId5" Type="http://schemas.openxmlformats.org/officeDocument/2006/relationships/hyperlink" Target="http://&#1084;&#1086;&#1085;&#1086;&#1075;&#1086;&#1088;&#1086;&#1076;&#1072;.&#1088;&#1092;/work/products/sofin/" TargetMode="External"/><Relationship Id="rId61" Type="http://schemas.openxmlformats.org/officeDocument/2006/relationships/hyperlink" Target="https://rosmintrud.ru/employment/employment" TargetMode="External"/><Relationship Id="rId82" Type="http://schemas.openxmlformats.org/officeDocument/2006/relationships/hyperlink" Target="https://www.mspbank.ru/credit/women-entrepreneurship" TargetMode="External"/><Relationship Id="rId90" Type="http://schemas.openxmlformats.org/officeDocument/2006/relationships/hyperlink" Target="https://www.mspbank.ru/credit/" TargetMode="External"/><Relationship Id="rId95" Type="http://schemas.openxmlformats.org/officeDocument/2006/relationships/hyperlink" Target="https://gisp.gov.ru/support-measures/list/7752283/" TargetMode="External"/><Relationship Id="rId19" Type="http://schemas.openxmlformats.org/officeDocument/2006/relationships/hyperlink" Target="https://gisp.gov.ru/support-measures/list/7763815/" TargetMode="External"/><Relationship Id="rId14" Type="http://schemas.openxmlformats.org/officeDocument/2006/relationships/hyperlink" Target="https://gisp.gov.ru/support-measures/list/6476131/"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782674/" TargetMode="External"/><Relationship Id="rId30" Type="http://schemas.openxmlformats.org/officeDocument/2006/relationships/hyperlink" Target="https://gisp.gov.ru/support-measures/list/6922631/" TargetMode="External"/><Relationship Id="rId35" Type="http://schemas.openxmlformats.org/officeDocument/2006/relationships/hyperlink" Target="https://gisp.gov.ru/support-measures/list/7775011/" TargetMode="External"/><Relationship Id="rId43" Type="http://schemas.openxmlformats.org/officeDocument/2006/relationships/hyperlink" Target="http://frprf.ru/zaymy/konversiya/" TargetMode="External"/><Relationship Id="rId48" Type="http://schemas.openxmlformats.org/officeDocument/2006/relationships/hyperlink" Target="https://www.exportcenter.ru/services/podderzhka-eksportnykh-postavok/" TargetMode="External"/><Relationship Id="rId56" Type="http://schemas.openxmlformats.org/officeDocument/2006/relationships/hyperlink" Target="https://gisp.gov.ru/support-measures/list/6616940/" TargetMode="External"/><Relationship Id="rId64" Type="http://schemas.openxmlformats.org/officeDocument/2006/relationships/hyperlink" Target="http://fondgkh.ru/finances/cat/finansovaya-podderzhka-kapitalnogo-remonta-v-2017-godu/" TargetMode="External"/><Relationship Id="rId69" Type="http://schemas.openxmlformats.org/officeDocument/2006/relationships/hyperlink" Target="http://www.fond-kino.ru/news/fond-kino-obavlaet-sbor-zaavok-na-podderzku-modernizacii-kinozalov-v-2019-godu/" TargetMode="External"/><Relationship Id="rId77" Type="http://schemas.openxmlformats.org/officeDocument/2006/relationships/hyperlink" Target="https://gisp.gov.ru/support-measures/list/8870530/" TargetMode="External"/><Relationship Id="rId100" Type="http://schemas.openxmlformats.org/officeDocument/2006/relationships/hyperlink" Target="http://www.minstroyrf.ru/trades/zhilishno-kommunalnoe-hozyajstvo/strategicheskoe-napravlenie-razvitiya-zhkkh-i-gorodskaya-sreda/?sphrase_id=548733" TargetMode="External"/><Relationship Id="rId105" Type="http://schemas.openxmlformats.org/officeDocument/2006/relationships/hyperlink" Target="http://www.mkrf.ru/documents/subsidiya-na-podderzhku-otrasli-kultury/?sphrase_id=2172399" TargetMode="External"/><Relationship Id="rId113" Type="http://schemas.openxmlformats.org/officeDocument/2006/relationships/hyperlink" Target="https://digital.gov.ru/ru/activity/directions/878/"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subsidirovanie/" TargetMode="External"/><Relationship Id="rId72" Type="http://schemas.openxmlformats.org/officeDocument/2006/relationships/hyperlink" Target="http://vebinfra.ru/services/funding-projects/" TargetMode="External"/><Relationship Id="rId80" Type="http://schemas.openxmlformats.org/officeDocument/2006/relationships/hyperlink" Target="https://www.rosminzdrav.ru/" TargetMode="External"/><Relationship Id="rId85" Type="http://schemas.openxmlformats.org/officeDocument/2006/relationships/hyperlink" Target="https://www.mspbank.ru/credit/contract-credit/?SUM_FROM=5000000&amp;TARGET=68&amp;MONTHS_TO=1&amp;SUM_TO=5000000&amp;BUSINESS_SIZE=72&amp;ID%5B0%5D=36633&amp;ID%5B1%5D=36635" TargetMode="External"/><Relationship Id="rId93" Type="http://schemas.openxmlformats.org/officeDocument/2006/relationships/hyperlink" Target="http://frprf.ru/zaymy/proizvoditelnost-truda/" TargetMode="External"/><Relationship Id="rId98" Type="http://schemas.openxmlformats.org/officeDocument/2006/relationships/hyperlink" Target="https://minvr.ru/activity/territorii-operezhayushchego-razvitiya/" TargetMode="External"/><Relationship Id="rId3" Type="http://schemas.openxmlformats.org/officeDocument/2006/relationships/hyperlink" Target="http://economy.gov.ru/minec/about/structure/depOsobEcZone/"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54140/" TargetMode="External"/><Relationship Id="rId25" Type="http://schemas.openxmlformats.org/officeDocument/2006/relationships/hyperlink" Target="https://gisp.gov.ru/support-measures/list/8879809/" TargetMode="External"/><Relationship Id="rId33" Type="http://schemas.openxmlformats.org/officeDocument/2006/relationships/hyperlink" Target="https://www.gisip.ru/" TargetMode="External"/><Relationship Id="rId38" Type="http://schemas.openxmlformats.org/officeDocument/2006/relationships/hyperlink" Target="https://gisp.gov.ru/support-measures/list/6711887/" TargetMode="External"/><Relationship Id="rId46" Type="http://schemas.openxmlformats.org/officeDocument/2006/relationships/hyperlink" Target="http://frprf.ru/zaymy/proekty-razvitiya/" TargetMode="External"/><Relationship Id="rId59" Type="http://schemas.openxmlformats.org/officeDocument/2006/relationships/hyperlink" Target="https://gisp.gov.ru/support-measures/list/7773929/" TargetMode="External"/><Relationship Id="rId67" Type="http://schemas.openxmlformats.org/officeDocument/2006/relationships/hyperlink" Target="https://www.mspbank.ru/credit/mono-cities/" TargetMode="External"/><Relationship Id="rId103" Type="http://schemas.openxmlformats.org/officeDocument/2006/relationships/hyperlink" Target="http://corpmsp.ru/finansovaya-podderzhka/garantiynaya-podderzhka-subektov-msp-ngs/" TargetMode="External"/><Relationship Id="rId108" Type="http://schemas.openxmlformats.org/officeDocument/2006/relationships/hyperlink" Target="http://mcx.ru/activity/state-support/measures/subsidy-credit-2017/"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eximbank.ru/credits/index.php" TargetMode="External"/><Relationship Id="rId54" Type="http://schemas.openxmlformats.org/officeDocument/2006/relationships/hyperlink" Target="https://gisp.gov.ru/support-measures/list/6987532/" TargetMode="External"/><Relationship Id="rId62" Type="http://schemas.openxmlformats.org/officeDocument/2006/relationships/hyperlink" Target="https://minvr.ru/activity/" TargetMode="External"/><Relationship Id="rId70" Type="http://schemas.openxmlformats.org/officeDocument/2006/relationships/hyperlink" Target="http://www.minsport.gov.ru/activities/federal-programs/fiz-ra-i-sport-skryt/26377/" TargetMode="External"/><Relationship Id="rId75" Type="http://schemas.openxmlformats.org/officeDocument/2006/relationships/hyperlink" Target="https://corpmsp.ru/finansovaya-podderzhka/lizingovaya-podderzhka/" TargetMode="External"/><Relationship Id="rId83" Type="http://schemas.openxmlformats.org/officeDocument/2006/relationships/hyperlink" Target="https://www.mspbank.ru/credit/high-tech/?SUM_FROM=28638373&amp;TARGET=67&amp;MONTHS_TO=16&amp;SUM_TO=28638373&amp;BUSINESS_SIZE=72&amp;ID%5B0%5D=36645" TargetMode="External"/><Relationship Id="rId88" Type="http://schemas.openxmlformats.org/officeDocument/2006/relationships/hyperlink" Target="http://mcx.ru/activity/state-support/measures/building-compensation/" TargetMode="External"/><Relationship Id="rId91" Type="http://schemas.openxmlformats.org/officeDocument/2006/relationships/hyperlink" Target="http://frprf.ru/zaymy/markirovka-lekarstv/" TargetMode="External"/><Relationship Id="rId96" Type="http://schemas.openxmlformats.org/officeDocument/2006/relationships/hyperlink" Target="https://gisp.gov.ru/support-measures/list/6922613/" TargetMode="External"/><Relationship Id="rId111" Type="http://schemas.openxmlformats.org/officeDocument/2006/relationships/hyperlink" Target="consultantplus://offline/ref=F464304602F6F5C08FE37F5EA89C6679212997A776002B837BEAAF3B9D3CCC26BD1A482B77E29B71533DB0F6C5B6dDI" TargetMode="External"/><Relationship Id="rId1" Type="http://schemas.openxmlformats.org/officeDocument/2006/relationships/printerSettings" Target="../printerSettings/printerSettings1.bin"/><Relationship Id="rId6" Type="http://schemas.openxmlformats.org/officeDocument/2006/relationships/hyperlink" Target="http://&#1084;&#1086;&#1085;&#1086;&#1075;&#1086;&#1088;&#1086;&#1076;&#1072;.&#1088;&#1092;/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66981/" TargetMode="External"/><Relationship Id="rId36" Type="http://schemas.openxmlformats.org/officeDocument/2006/relationships/hyperlink" Target="https://gisp.gov.ru/support-measures/list/8866032/" TargetMode="External"/><Relationship Id="rId49" Type="http://schemas.openxmlformats.org/officeDocument/2006/relationships/hyperlink" Target="https://www.exportcenter.ru/services/prodvizhenie-na-vneshnie-rynki/" TargetMode="External"/><Relationship Id="rId57" Type="http://schemas.openxmlformats.org/officeDocument/2006/relationships/hyperlink" Target="http://minpromtorg.gov.ru/activities/industry/otrasli/farma/" TargetMode="External"/><Relationship Id="rId106" Type="http://schemas.openxmlformats.org/officeDocument/2006/relationships/hyperlink" Target="http://www.mkrf.ru/about/departments/departament_gosudarstvennoy_podderzhki_iskusstva_i_narodnogo_tvorchestva/activities/441543/?sphrase_id=2172385" TargetMode="External"/><Relationship Id="rId114" Type="http://schemas.openxmlformats.org/officeDocument/2006/relationships/printerSettings" Target="../printerSettings/printerSettings2.bin"/><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7767019/" TargetMode="External"/><Relationship Id="rId44" Type="http://schemas.openxmlformats.org/officeDocument/2006/relationships/hyperlink" Target="http://frprf.ru/zaymy/stankostroenie/" TargetMode="External"/><Relationship Id="rId52" Type="http://schemas.openxmlformats.org/officeDocument/2006/relationships/hyperlink" Target="https://www.exiar.ru/products/for-exporters/" TargetMode="External"/><Relationship Id="rId60" Type="http://schemas.openxmlformats.org/officeDocument/2006/relationships/hyperlink" Target="http://minpromtorg.gov.ru/activities/industry/siszadachi/oboronprom/" TargetMode="External"/><Relationship Id="rId65" Type="http://schemas.openxmlformats.org/officeDocument/2006/relationships/hyperlink" Target="http://fondgkh.ru/finances/cat/metodicheskie-materialyi-i-rekomendatsii/" TargetMode="External"/><Relationship Id="rId73" Type="http://schemas.openxmlformats.org/officeDocument/2006/relationships/hyperlink" Target="https://corpmsp.ru/informatsionno-marketingovaya-podderzhka/" TargetMode="External"/><Relationship Id="rId78" Type="http://schemas.openxmlformats.org/officeDocument/2006/relationships/hyperlink" Target="https://gisp.gov.ru/support-measures/list/6476161/" TargetMode="External"/><Relationship Id="rId81" Type="http://schemas.openxmlformats.org/officeDocument/2006/relationships/hyperlink" Target="https://veb.ru/biznesu/fabrika-proektnogo-finansirovaniya/" TargetMode="External"/><Relationship Id="rId86" Type="http://schemas.openxmlformats.org/officeDocument/2006/relationships/hyperlink" Target="http://mcx.ru/activity/state-support/measures/crops-subsidy/" TargetMode="External"/><Relationship Id="rId94" Type="http://schemas.openxmlformats.org/officeDocument/2006/relationships/hyperlink" Target="http://mcx.ru/activity/state-support/measures/unified-subsidy/" TargetMode="External"/><Relationship Id="rId99" Type="http://schemas.openxmlformats.org/officeDocument/2006/relationships/hyperlink" Target="https://edu.gov.ru/" TargetMode="External"/><Relationship Id="rId101" Type="http://schemas.openxmlformats.org/officeDocument/2006/relationships/hyperlink" Target="http://www.minstroyrf.ru/trades/realizaciya-gosudarstvennyh-programm/" TargetMode="External"/><Relationship Id="rId4" Type="http://schemas.openxmlformats.org/officeDocument/2006/relationships/hyperlink" Target="http://&#1084;&#1086;&#1085;&#1086;&#1075;&#1086;&#1088;&#1086;&#1076;&#1072;.&#1088;&#1092;/work/products/invest-projects/" TargetMode="External"/><Relationship Id="rId9" Type="http://schemas.openxmlformats.org/officeDocument/2006/relationships/hyperlink" Target="https://gisp.gov.ru/support-measures/list/9212548/"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6711908/" TargetMode="External"/><Relationship Id="rId109" Type="http://schemas.openxmlformats.org/officeDocument/2006/relationships/hyperlink" Target="http://mcx.ru/activity/state-support/measures/machinery-subsidy/" TargetMode="External"/><Relationship Id="rId34" Type="http://schemas.openxmlformats.org/officeDocument/2006/relationships/hyperlink" Target="https://gisp.gov.ru/support-measures/list/8866135/" TargetMode="External"/><Relationship Id="rId50" Type="http://schemas.openxmlformats.org/officeDocument/2006/relationships/hyperlink" Target="https://www.exportcenter.ru/services/sertifikatsiya-i-litsenzirovanie/" TargetMode="External"/><Relationship Id="rId55" Type="http://schemas.openxmlformats.org/officeDocument/2006/relationships/hyperlink" Target="https://gisp.gov.ru/support-measures/list/6616939/" TargetMode="External"/><Relationship Id="rId76" Type="http://schemas.openxmlformats.org/officeDocument/2006/relationships/hyperlink" Target="https://www.mspbank.ru/credit/agropark/?SUM_FROM=5000000&amp;TARGET=67&amp;MONTHS_TO=1&amp;SUM_TO=5000000&amp;SPECIAL=78&amp;ID%5B0%5D=1304&amp;ID%5B1%5D=1305" TargetMode="External"/><Relationship Id="rId97" Type="http://schemas.openxmlformats.org/officeDocument/2006/relationships/hyperlink" Target="https://gisp.gov.ru/support-measures/list/6476169/" TargetMode="External"/><Relationship Id="rId104" Type="http://schemas.openxmlformats.org/officeDocument/2006/relationships/hyperlink" Target="https://konkurs.gorodsreda.ru/" TargetMode="External"/><Relationship Id="rId7" Type="http://schemas.openxmlformats.org/officeDocument/2006/relationships/hyperlink" Target="https://&#1087;&#1088;&#1077;&#1079;&#1080;&#1076;&#1077;&#1085;&#1090;&#1089;&#1082;&#1080;&#1077;&#1075;&#1088;&#1072;&#1085;&#1090;&#1099;.&#1088;&#1092;/" TargetMode="External"/><Relationship Id="rId71" Type="http://schemas.openxmlformats.org/officeDocument/2006/relationships/hyperlink" Target="https://veb.ru/regionam/podderzhka-monogorodov/meri-podderzki/" TargetMode="External"/><Relationship Id="rId92" Type="http://schemas.openxmlformats.org/officeDocument/2006/relationships/hyperlink" Target="http://frprf.ru/zaymy/tsifrovizatsiya-promyshlennost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election activeCell="E4" sqref="E4:E11"/>
    </sheetView>
  </sheetViews>
  <sheetFormatPr defaultRowHeight="15" x14ac:dyDescent="0.25"/>
  <cols>
    <col min="3" max="3" width="16.85546875" customWidth="1"/>
    <col min="4" max="4" width="14.85546875" customWidth="1"/>
    <col min="5" max="5" width="27.7109375" customWidth="1"/>
    <col min="6" max="6" width="54.140625" customWidth="1"/>
    <col min="7" max="7" width="38.85546875" customWidth="1"/>
  </cols>
  <sheetData>
    <row r="3" spans="3:7" ht="15.75" thickBot="1" x14ac:dyDescent="0.3"/>
    <row r="4" spans="3:7" ht="51" x14ac:dyDescent="0.25">
      <c r="C4" s="287" t="s">
        <v>405</v>
      </c>
      <c r="D4" s="290" t="s">
        <v>406</v>
      </c>
      <c r="E4" s="290" t="s">
        <v>407</v>
      </c>
      <c r="F4" s="102" t="s">
        <v>408</v>
      </c>
      <c r="G4" s="102" t="s">
        <v>415</v>
      </c>
    </row>
    <row r="5" spans="3:7" ht="25.5" x14ac:dyDescent="0.25">
      <c r="C5" s="288"/>
      <c r="D5" s="291"/>
      <c r="E5" s="291"/>
      <c r="F5" s="103" t="s">
        <v>409</v>
      </c>
      <c r="G5" s="103" t="s">
        <v>416</v>
      </c>
    </row>
    <row r="6" spans="3:7" ht="127.5" x14ac:dyDescent="0.25">
      <c r="C6" s="288"/>
      <c r="D6" s="291"/>
      <c r="E6" s="291"/>
      <c r="F6" s="103" t="s">
        <v>410</v>
      </c>
      <c r="G6" s="103" t="s">
        <v>417</v>
      </c>
    </row>
    <row r="7" spans="3:7" ht="127.5" x14ac:dyDescent="0.25">
      <c r="C7" s="288"/>
      <c r="D7" s="291"/>
      <c r="E7" s="291"/>
      <c r="F7" s="103" t="s">
        <v>411</v>
      </c>
      <c r="G7" s="103" t="s">
        <v>418</v>
      </c>
    </row>
    <row r="8" spans="3:7" ht="76.5" x14ac:dyDescent="0.25">
      <c r="C8" s="288"/>
      <c r="D8" s="291"/>
      <c r="E8" s="291"/>
      <c r="F8" s="103" t="s">
        <v>412</v>
      </c>
      <c r="G8" s="103" t="s">
        <v>419</v>
      </c>
    </row>
    <row r="9" spans="3:7" ht="76.5" x14ac:dyDescent="0.25">
      <c r="C9" s="288"/>
      <c r="D9" s="291"/>
      <c r="E9" s="291"/>
      <c r="F9" s="103"/>
      <c r="G9" s="103" t="s">
        <v>420</v>
      </c>
    </row>
    <row r="10" spans="3:7" x14ac:dyDescent="0.25">
      <c r="C10" s="288"/>
      <c r="D10" s="291"/>
      <c r="E10" s="291"/>
      <c r="F10" s="103" t="s">
        <v>413</v>
      </c>
      <c r="G10" s="104"/>
    </row>
    <row r="11" spans="3:7" ht="115.5" thickBot="1" x14ac:dyDescent="0.3">
      <c r="C11" s="289"/>
      <c r="D11" s="292"/>
      <c r="E11" s="292"/>
      <c r="F11" s="106" t="s">
        <v>414</v>
      </c>
      <c r="G11" s="105"/>
    </row>
  </sheetData>
  <customSheetViews>
    <customSheetView guid="{0579DC6C-7CAA-48EB-A238-9729EC75B93D}" state="hidden">
      <selection activeCell="E4" sqref="E4:E11"/>
      <pageMargins left="0.7" right="0.7" top="0.75" bottom="0.75" header="0.3" footer="0.3"/>
    </customSheetView>
  </customSheetViews>
  <mergeCells count="3">
    <mergeCell ref="C4:C11"/>
    <mergeCell ref="D4:D11"/>
    <mergeCell ref="E4: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tabSelected="1" view="pageBreakPreview" zoomScaleNormal="60" zoomScaleSheetLayoutView="100" workbookViewId="0">
      <pane xSplit="2" ySplit="4" topLeftCell="C14" activePane="bottomRight" state="frozenSplit"/>
      <selection pane="topRight" activeCell="C1" sqref="C1"/>
      <selection pane="bottomLeft" activeCell="A4" sqref="A4"/>
      <selection pane="bottomRight" activeCell="C5" sqref="C5"/>
    </sheetView>
  </sheetViews>
  <sheetFormatPr defaultColWidth="8.85546875" defaultRowHeight="12.75" x14ac:dyDescent="0.25"/>
  <cols>
    <col min="1" max="1" width="8.85546875" style="229"/>
    <col min="2" max="2" width="33" style="230" customWidth="1"/>
    <col min="3" max="3" width="82.42578125" style="158" customWidth="1"/>
    <col min="4" max="4" width="17.28515625" style="229" customWidth="1"/>
    <col min="5" max="5" width="26.140625" style="229" customWidth="1"/>
    <col min="6" max="6" width="27.85546875" style="229" customWidth="1"/>
    <col min="7" max="7" width="15.7109375" style="229" customWidth="1"/>
    <col min="8" max="8" width="30.85546875" style="229" customWidth="1"/>
    <col min="9" max="9" width="58.28515625" style="158" customWidth="1"/>
    <col min="10" max="10" width="87.7109375" style="158" customWidth="1"/>
    <col min="11" max="11" width="12.42578125" style="229" customWidth="1"/>
    <col min="12" max="12" width="18.28515625" style="229" customWidth="1"/>
    <col min="13" max="13" width="15.85546875" style="229" customWidth="1"/>
    <col min="14" max="14" width="17.42578125" style="229" customWidth="1"/>
    <col min="15" max="15" width="15.7109375" style="158" customWidth="1"/>
    <col min="16" max="16" width="50.28515625" style="158" customWidth="1"/>
    <col min="17" max="16384" width="8.85546875" style="229"/>
  </cols>
  <sheetData>
    <row r="1" spans="1:18" ht="26.45" customHeight="1" x14ac:dyDescent="0.25">
      <c r="A1" s="317" t="s">
        <v>996</v>
      </c>
      <c r="B1" s="317"/>
      <c r="C1" s="317"/>
      <c r="D1" s="317"/>
      <c r="E1" s="317"/>
      <c r="F1" s="317"/>
      <c r="G1" s="317"/>
      <c r="H1" s="317"/>
      <c r="I1" s="317"/>
      <c r="J1" s="318" t="s">
        <v>854</v>
      </c>
      <c r="K1" s="318"/>
      <c r="L1" s="318"/>
      <c r="M1" s="318"/>
      <c r="N1" s="318"/>
      <c r="O1" s="318"/>
      <c r="P1" s="318"/>
      <c r="Q1" s="228"/>
      <c r="R1" s="228"/>
    </row>
    <row r="2" spans="1:18" ht="15.75" thickBot="1" x14ac:dyDescent="0.3">
      <c r="C2" s="231"/>
      <c r="D2" s="232"/>
      <c r="E2" s="232"/>
      <c r="F2" s="232"/>
      <c r="G2" s="232"/>
      <c r="I2" s="231"/>
      <c r="J2" s="231"/>
      <c r="L2" s="229" t="s">
        <v>425</v>
      </c>
      <c r="M2" s="229" t="s">
        <v>425</v>
      </c>
      <c r="N2" s="229" t="s">
        <v>425</v>
      </c>
    </row>
    <row r="3" spans="1:18" ht="13.15" customHeight="1" x14ac:dyDescent="0.25">
      <c r="A3" s="320" t="s">
        <v>95</v>
      </c>
      <c r="B3" s="306" t="s">
        <v>0</v>
      </c>
      <c r="C3" s="306" t="s">
        <v>34</v>
      </c>
      <c r="D3" s="306" t="s">
        <v>654</v>
      </c>
      <c r="E3" s="306"/>
      <c r="F3" s="306"/>
      <c r="G3" s="306"/>
      <c r="H3" s="306" t="s">
        <v>37</v>
      </c>
      <c r="I3" s="306" t="s">
        <v>35</v>
      </c>
      <c r="J3" s="306" t="s">
        <v>36</v>
      </c>
      <c r="K3" s="310" t="s">
        <v>210</v>
      </c>
      <c r="L3" s="310">
        <v>2019</v>
      </c>
      <c r="M3" s="310">
        <v>2020</v>
      </c>
      <c r="N3" s="310">
        <v>2021</v>
      </c>
      <c r="O3" s="312" t="s">
        <v>214</v>
      </c>
      <c r="P3" s="308" t="s">
        <v>213</v>
      </c>
    </row>
    <row r="4" spans="1:18" ht="106.15" customHeight="1" thickBot="1" x14ac:dyDescent="0.3">
      <c r="A4" s="321"/>
      <c r="B4" s="307"/>
      <c r="C4" s="307"/>
      <c r="D4" s="280" t="s">
        <v>955</v>
      </c>
      <c r="E4" s="280" t="s">
        <v>956</v>
      </c>
      <c r="F4" s="280" t="s">
        <v>957</v>
      </c>
      <c r="G4" s="280" t="s">
        <v>958</v>
      </c>
      <c r="H4" s="307"/>
      <c r="I4" s="307"/>
      <c r="J4" s="307"/>
      <c r="K4" s="311"/>
      <c r="L4" s="311"/>
      <c r="M4" s="311"/>
      <c r="N4" s="311"/>
      <c r="O4" s="313"/>
      <c r="P4" s="309"/>
    </row>
    <row r="5" spans="1:18" ht="409.15" customHeight="1" x14ac:dyDescent="0.25">
      <c r="A5" s="284">
        <v>1</v>
      </c>
      <c r="B5" s="233" t="s">
        <v>2</v>
      </c>
      <c r="C5" s="234" t="s">
        <v>96</v>
      </c>
      <c r="D5" s="279" t="s">
        <v>626</v>
      </c>
      <c r="E5" s="279" t="s">
        <v>616</v>
      </c>
      <c r="F5" s="279" t="s">
        <v>614</v>
      </c>
      <c r="G5" s="279" t="s">
        <v>629</v>
      </c>
      <c r="H5" s="279" t="s">
        <v>97</v>
      </c>
      <c r="I5" s="234" t="s">
        <v>742</v>
      </c>
      <c r="J5" s="234" t="s">
        <v>98</v>
      </c>
      <c r="K5" s="279" t="s">
        <v>3</v>
      </c>
      <c r="L5" s="235"/>
      <c r="M5" s="235"/>
      <c r="N5" s="235"/>
      <c r="O5" s="191" t="s">
        <v>216</v>
      </c>
      <c r="P5" s="192" t="s">
        <v>215</v>
      </c>
    </row>
    <row r="6" spans="1:18" ht="409.6" customHeight="1" x14ac:dyDescent="0.25">
      <c r="A6" s="278">
        <v>2</v>
      </c>
      <c r="B6" s="148" t="s">
        <v>99</v>
      </c>
      <c r="C6" s="273" t="s">
        <v>797</v>
      </c>
      <c r="D6" s="277" t="s">
        <v>625</v>
      </c>
      <c r="E6" s="277" t="s">
        <v>616</v>
      </c>
      <c r="F6" s="277" t="s">
        <v>615</v>
      </c>
      <c r="G6" s="277" t="s">
        <v>629</v>
      </c>
      <c r="H6" s="274" t="s">
        <v>100</v>
      </c>
      <c r="I6" s="273" t="s">
        <v>101</v>
      </c>
      <c r="J6" s="273" t="s">
        <v>432</v>
      </c>
      <c r="K6" s="274" t="s">
        <v>3</v>
      </c>
      <c r="L6" s="236">
        <v>25221520.600000001</v>
      </c>
      <c r="M6" s="236">
        <v>9054220.5999999996</v>
      </c>
      <c r="N6" s="236">
        <v>10803220.6</v>
      </c>
      <c r="O6" s="149" t="s">
        <v>217</v>
      </c>
      <c r="P6" s="283" t="s">
        <v>921</v>
      </c>
    </row>
    <row r="7" spans="1:18" ht="316.89999999999998" customHeight="1" x14ac:dyDescent="0.25">
      <c r="A7" s="278">
        <v>3</v>
      </c>
      <c r="B7" s="148" t="s">
        <v>102</v>
      </c>
      <c r="C7" s="273" t="s">
        <v>306</v>
      </c>
      <c r="D7" s="277" t="s">
        <v>625</v>
      </c>
      <c r="E7" s="277" t="s">
        <v>616</v>
      </c>
      <c r="F7" s="277" t="s">
        <v>615</v>
      </c>
      <c r="G7" s="277" t="s">
        <v>629</v>
      </c>
      <c r="H7" s="274" t="s">
        <v>103</v>
      </c>
      <c r="I7" s="273" t="s">
        <v>337</v>
      </c>
      <c r="J7" s="273" t="s">
        <v>338</v>
      </c>
      <c r="K7" s="274" t="s">
        <v>554</v>
      </c>
      <c r="L7" s="236">
        <v>2806300</v>
      </c>
      <c r="M7" s="236">
        <v>4689100</v>
      </c>
      <c r="N7" s="236">
        <v>4689100</v>
      </c>
      <c r="O7" s="149" t="s">
        <v>791</v>
      </c>
      <c r="P7" s="283" t="s">
        <v>792</v>
      </c>
    </row>
    <row r="8" spans="1:18" ht="409.6" customHeight="1" x14ac:dyDescent="0.25">
      <c r="A8" s="278">
        <v>4</v>
      </c>
      <c r="B8" s="148" t="s">
        <v>104</v>
      </c>
      <c r="C8" s="273" t="s">
        <v>849</v>
      </c>
      <c r="D8" s="277" t="s">
        <v>625</v>
      </c>
      <c r="E8" s="277" t="s">
        <v>616</v>
      </c>
      <c r="F8" s="277" t="s">
        <v>617</v>
      </c>
      <c r="G8" s="277" t="s">
        <v>630</v>
      </c>
      <c r="H8" s="274" t="s">
        <v>105</v>
      </c>
      <c r="I8" s="273" t="s">
        <v>553</v>
      </c>
      <c r="J8" s="273" t="s">
        <v>339</v>
      </c>
      <c r="K8" s="274" t="s">
        <v>554</v>
      </c>
      <c r="L8" s="236">
        <v>2806300</v>
      </c>
      <c r="M8" s="236">
        <v>4689100</v>
      </c>
      <c r="N8" s="236">
        <v>4689100</v>
      </c>
      <c r="O8" s="149" t="s">
        <v>793</v>
      </c>
      <c r="P8" s="283" t="s">
        <v>555</v>
      </c>
    </row>
    <row r="9" spans="1:18" ht="211.15" customHeight="1" x14ac:dyDescent="0.25">
      <c r="A9" s="278">
        <v>5</v>
      </c>
      <c r="B9" s="148" t="s">
        <v>618</v>
      </c>
      <c r="C9" s="273" t="s">
        <v>796</v>
      </c>
      <c r="D9" s="277" t="s">
        <v>790</v>
      </c>
      <c r="E9" s="277" t="s">
        <v>795</v>
      </c>
      <c r="F9" s="277" t="s">
        <v>619</v>
      </c>
      <c r="G9" s="277" t="s">
        <v>624</v>
      </c>
      <c r="H9" s="274" t="s">
        <v>106</v>
      </c>
      <c r="I9" s="273" t="s">
        <v>340</v>
      </c>
      <c r="J9" s="273" t="s">
        <v>341</v>
      </c>
      <c r="K9" s="274" t="s">
        <v>554</v>
      </c>
      <c r="L9" s="236"/>
      <c r="M9" s="236"/>
      <c r="N9" s="236"/>
      <c r="O9" s="149" t="s">
        <v>794</v>
      </c>
      <c r="P9" s="283" t="s">
        <v>218</v>
      </c>
    </row>
    <row r="10" spans="1:18" ht="409.6" customHeight="1" x14ac:dyDescent="0.25">
      <c r="A10" s="278">
        <v>6</v>
      </c>
      <c r="B10" s="148" t="s">
        <v>38</v>
      </c>
      <c r="C10" s="273" t="s">
        <v>621</v>
      </c>
      <c r="D10" s="277" t="s">
        <v>620</v>
      </c>
      <c r="E10" s="277" t="s">
        <v>622</v>
      </c>
      <c r="F10" s="277" t="s">
        <v>623</v>
      </c>
      <c r="G10" s="277" t="s">
        <v>624</v>
      </c>
      <c r="H10" s="274" t="s">
        <v>652</v>
      </c>
      <c r="I10" s="273" t="s">
        <v>342</v>
      </c>
      <c r="J10" s="273" t="s">
        <v>653</v>
      </c>
      <c r="K10" s="274" t="s">
        <v>74</v>
      </c>
      <c r="L10" s="236">
        <v>8007931.9000000004</v>
      </c>
      <c r="M10" s="236">
        <v>8014128.7999999998</v>
      </c>
      <c r="N10" s="236">
        <v>8014128.7999999998</v>
      </c>
      <c r="O10" s="149" t="s">
        <v>564</v>
      </c>
      <c r="P10" s="283" t="s">
        <v>735</v>
      </c>
    </row>
    <row r="11" spans="1:18" ht="283.14999999999998" customHeight="1" x14ac:dyDescent="0.25">
      <c r="A11" s="278">
        <v>7</v>
      </c>
      <c r="B11" s="148" t="s">
        <v>24</v>
      </c>
      <c r="C11" s="273" t="s">
        <v>307</v>
      </c>
      <c r="D11" s="277" t="s">
        <v>626</v>
      </c>
      <c r="E11" s="277" t="s">
        <v>627</v>
      </c>
      <c r="F11" s="277" t="s">
        <v>628</v>
      </c>
      <c r="G11" s="277" t="s">
        <v>624</v>
      </c>
      <c r="H11" s="274" t="s">
        <v>107</v>
      </c>
      <c r="I11" s="273" t="s">
        <v>923</v>
      </c>
      <c r="J11" s="273" t="s">
        <v>108</v>
      </c>
      <c r="K11" s="274" t="s">
        <v>4</v>
      </c>
      <c r="L11" s="236">
        <v>51498133.899999999</v>
      </c>
      <c r="M11" s="236">
        <v>57974568.899999999</v>
      </c>
      <c r="N11" s="236">
        <v>70743875.700000003</v>
      </c>
      <c r="O11" s="149" t="s">
        <v>219</v>
      </c>
      <c r="P11" s="283" t="s">
        <v>922</v>
      </c>
    </row>
    <row r="12" spans="1:18" ht="237.6" customHeight="1" x14ac:dyDescent="0.25">
      <c r="A12" s="278">
        <v>8</v>
      </c>
      <c r="B12" s="148" t="s">
        <v>569</v>
      </c>
      <c r="C12" s="273" t="s">
        <v>570</v>
      </c>
      <c r="D12" s="277" t="s">
        <v>626</v>
      </c>
      <c r="E12" s="277" t="s">
        <v>627</v>
      </c>
      <c r="F12" s="277" t="s">
        <v>628</v>
      </c>
      <c r="G12" s="277" t="s">
        <v>624</v>
      </c>
      <c r="H12" s="274" t="s">
        <v>917</v>
      </c>
      <c r="I12" s="273" t="s">
        <v>918</v>
      </c>
      <c r="J12" s="273" t="s">
        <v>920</v>
      </c>
      <c r="K12" s="274" t="s">
        <v>4</v>
      </c>
      <c r="L12" s="236">
        <v>18840163.399999999</v>
      </c>
      <c r="M12" s="236">
        <v>20390550.199999999</v>
      </c>
      <c r="N12" s="236">
        <v>22071488</v>
      </c>
      <c r="O12" s="149" t="s">
        <v>571</v>
      </c>
      <c r="P12" s="283" t="s">
        <v>919</v>
      </c>
    </row>
    <row r="13" spans="1:18" ht="328.15" customHeight="1" x14ac:dyDescent="0.25">
      <c r="A13" s="278">
        <v>9</v>
      </c>
      <c r="B13" s="148" t="s">
        <v>26</v>
      </c>
      <c r="C13" s="273" t="s">
        <v>308</v>
      </c>
      <c r="D13" s="277" t="s">
        <v>626</v>
      </c>
      <c r="E13" s="277" t="s">
        <v>627</v>
      </c>
      <c r="F13" s="277" t="s">
        <v>628</v>
      </c>
      <c r="G13" s="277" t="s">
        <v>624</v>
      </c>
      <c r="H13" s="274" t="s">
        <v>109</v>
      </c>
      <c r="I13" s="273" t="s">
        <v>916</v>
      </c>
      <c r="J13" s="273" t="s">
        <v>110</v>
      </c>
      <c r="K13" s="274" t="s">
        <v>4</v>
      </c>
      <c r="L13" s="236">
        <v>5063417.3</v>
      </c>
      <c r="M13" s="236">
        <v>5412793.0999999996</v>
      </c>
      <c r="N13" s="236">
        <v>5412793.0999999996</v>
      </c>
      <c r="O13" s="149" t="s">
        <v>220</v>
      </c>
      <c r="P13" s="283" t="s">
        <v>915</v>
      </c>
    </row>
    <row r="14" spans="1:18" ht="237.6" customHeight="1" x14ac:dyDescent="0.25">
      <c r="A14" s="278">
        <v>10</v>
      </c>
      <c r="B14" s="148" t="s">
        <v>111</v>
      </c>
      <c r="C14" s="273" t="s">
        <v>565</v>
      </c>
      <c r="D14" s="277" t="s">
        <v>626</v>
      </c>
      <c r="E14" s="277" t="s">
        <v>627</v>
      </c>
      <c r="F14" s="277" t="s">
        <v>628</v>
      </c>
      <c r="G14" s="277" t="s">
        <v>624</v>
      </c>
      <c r="H14" s="274" t="s">
        <v>112</v>
      </c>
      <c r="I14" s="273" t="s">
        <v>566</v>
      </c>
      <c r="J14" s="273" t="s">
        <v>567</v>
      </c>
      <c r="K14" s="274" t="s">
        <v>4</v>
      </c>
      <c r="L14" s="236">
        <v>4938710.9000000004</v>
      </c>
      <c r="M14" s="236">
        <v>5252272.3</v>
      </c>
      <c r="N14" s="236">
        <v>5540787.7000000002</v>
      </c>
      <c r="O14" s="149" t="s">
        <v>221</v>
      </c>
      <c r="P14" s="283" t="s">
        <v>568</v>
      </c>
    </row>
    <row r="15" spans="1:18" ht="316.89999999999998" customHeight="1" x14ac:dyDescent="0.25">
      <c r="A15" s="278">
        <v>11</v>
      </c>
      <c r="B15" s="148" t="s">
        <v>113</v>
      </c>
      <c r="C15" s="273" t="s">
        <v>816</v>
      </c>
      <c r="D15" s="277" t="s">
        <v>626</v>
      </c>
      <c r="E15" s="277" t="s">
        <v>631</v>
      </c>
      <c r="F15" s="277" t="s">
        <v>628</v>
      </c>
      <c r="G15" s="277" t="s">
        <v>624</v>
      </c>
      <c r="H15" s="274" t="s">
        <v>959</v>
      </c>
      <c r="I15" s="273" t="s">
        <v>815</v>
      </c>
      <c r="J15" s="273" t="s">
        <v>114</v>
      </c>
      <c r="K15" s="274" t="s">
        <v>4</v>
      </c>
      <c r="L15" s="236">
        <v>1182241.3</v>
      </c>
      <c r="M15" s="236">
        <v>1233051.3999999999</v>
      </c>
      <c r="N15" s="236">
        <v>677037.9</v>
      </c>
      <c r="O15" s="149" t="s">
        <v>222</v>
      </c>
      <c r="P15" s="283" t="s">
        <v>814</v>
      </c>
    </row>
    <row r="16" spans="1:18" ht="369.6" customHeight="1" x14ac:dyDescent="0.25">
      <c r="A16" s="278">
        <v>12</v>
      </c>
      <c r="B16" s="148" t="s">
        <v>550</v>
      </c>
      <c r="C16" s="273" t="s">
        <v>818</v>
      </c>
      <c r="D16" s="277" t="s">
        <v>626</v>
      </c>
      <c r="E16" s="277" t="s">
        <v>627</v>
      </c>
      <c r="F16" s="277" t="s">
        <v>628</v>
      </c>
      <c r="G16" s="277" t="s">
        <v>624</v>
      </c>
      <c r="H16" s="274" t="s">
        <v>584</v>
      </c>
      <c r="I16" s="273" t="s">
        <v>585</v>
      </c>
      <c r="J16" s="273" t="s">
        <v>583</v>
      </c>
      <c r="K16" s="274" t="s">
        <v>4</v>
      </c>
      <c r="L16" s="236">
        <v>500000</v>
      </c>
      <c r="M16" s="236">
        <v>0</v>
      </c>
      <c r="N16" s="236">
        <v>0</v>
      </c>
      <c r="O16" s="149" t="s">
        <v>582</v>
      </c>
      <c r="P16" s="283" t="s">
        <v>817</v>
      </c>
    </row>
    <row r="17" spans="1:16" ht="334.15" customHeight="1" x14ac:dyDescent="0.25">
      <c r="A17" s="278">
        <v>13</v>
      </c>
      <c r="B17" s="148" t="s">
        <v>25</v>
      </c>
      <c r="C17" s="273" t="s">
        <v>309</v>
      </c>
      <c r="D17" s="277" t="s">
        <v>626</v>
      </c>
      <c r="E17" s="277" t="s">
        <v>627</v>
      </c>
      <c r="F17" s="277" t="s">
        <v>628</v>
      </c>
      <c r="G17" s="277" t="s">
        <v>624</v>
      </c>
      <c r="H17" s="274" t="s">
        <v>115</v>
      </c>
      <c r="I17" s="273" t="s">
        <v>923</v>
      </c>
      <c r="J17" s="273" t="s">
        <v>116</v>
      </c>
      <c r="K17" s="274" t="s">
        <v>4</v>
      </c>
      <c r="L17" s="236">
        <v>110929227.3</v>
      </c>
      <c r="M17" s="236">
        <v>115075326.40000001</v>
      </c>
      <c r="N17" s="236">
        <v>115075326.40000001</v>
      </c>
      <c r="O17" s="149" t="s">
        <v>223</v>
      </c>
      <c r="P17" s="283" t="s">
        <v>924</v>
      </c>
    </row>
    <row r="18" spans="1:16" ht="250.9" customHeight="1" x14ac:dyDescent="0.25">
      <c r="A18" s="278">
        <v>14</v>
      </c>
      <c r="B18" s="148" t="s">
        <v>117</v>
      </c>
      <c r="C18" s="273" t="s">
        <v>572</v>
      </c>
      <c r="D18" s="277" t="s">
        <v>626</v>
      </c>
      <c r="E18" s="277" t="s">
        <v>627</v>
      </c>
      <c r="F18" s="277" t="s">
        <v>628</v>
      </c>
      <c r="G18" s="277" t="s">
        <v>624</v>
      </c>
      <c r="H18" s="274" t="s">
        <v>118</v>
      </c>
      <c r="I18" s="273" t="s">
        <v>119</v>
      </c>
      <c r="J18" s="273" t="s">
        <v>120</v>
      </c>
      <c r="K18" s="274" t="s">
        <v>4</v>
      </c>
      <c r="L18" s="236">
        <v>12139282.800000001</v>
      </c>
      <c r="M18" s="236">
        <v>12659275.9</v>
      </c>
      <c r="N18" s="236">
        <v>13162334.1</v>
      </c>
      <c r="O18" s="149" t="s">
        <v>224</v>
      </c>
      <c r="P18" s="283" t="s">
        <v>433</v>
      </c>
    </row>
    <row r="19" spans="1:16" ht="303.60000000000002" customHeight="1" x14ac:dyDescent="0.25">
      <c r="A19" s="278">
        <v>15</v>
      </c>
      <c r="B19" s="148" t="s">
        <v>574</v>
      </c>
      <c r="C19" s="273" t="s">
        <v>929</v>
      </c>
      <c r="D19" s="277" t="s">
        <v>626</v>
      </c>
      <c r="E19" s="277" t="s">
        <v>627</v>
      </c>
      <c r="F19" s="277" t="s">
        <v>628</v>
      </c>
      <c r="G19" s="277" t="s">
        <v>624</v>
      </c>
      <c r="H19" s="274" t="s">
        <v>925</v>
      </c>
      <c r="I19" s="273" t="s">
        <v>928</v>
      </c>
      <c r="J19" s="273" t="s">
        <v>927</v>
      </c>
      <c r="K19" s="274" t="s">
        <v>4</v>
      </c>
      <c r="L19" s="236">
        <v>2100000</v>
      </c>
      <c r="M19" s="236">
        <v>1925000</v>
      </c>
      <c r="N19" s="236">
        <v>1925000</v>
      </c>
      <c r="O19" s="149" t="s">
        <v>573</v>
      </c>
      <c r="P19" s="283" t="s">
        <v>926</v>
      </c>
    </row>
    <row r="20" spans="1:16" ht="409.6" customHeight="1" x14ac:dyDescent="0.25">
      <c r="A20" s="278">
        <v>16</v>
      </c>
      <c r="B20" s="148" t="s">
        <v>575</v>
      </c>
      <c r="C20" s="273" t="s">
        <v>581</v>
      </c>
      <c r="D20" s="277" t="s">
        <v>626</v>
      </c>
      <c r="E20" s="277" t="s">
        <v>627</v>
      </c>
      <c r="F20" s="277" t="s">
        <v>628</v>
      </c>
      <c r="G20" s="277" t="s">
        <v>624</v>
      </c>
      <c r="H20" s="274" t="s">
        <v>580</v>
      </c>
      <c r="I20" s="273" t="s">
        <v>579</v>
      </c>
      <c r="J20" s="273" t="s">
        <v>576</v>
      </c>
      <c r="K20" s="274" t="s">
        <v>4</v>
      </c>
      <c r="L20" s="236">
        <v>7530255.7999999998</v>
      </c>
      <c r="M20" s="236">
        <v>7692569.0999999996</v>
      </c>
      <c r="N20" s="236">
        <v>8269460.0999999996</v>
      </c>
      <c r="O20" s="149" t="s">
        <v>578</v>
      </c>
      <c r="P20" s="283" t="s">
        <v>577</v>
      </c>
    </row>
    <row r="21" spans="1:16" ht="145.15" customHeight="1" x14ac:dyDescent="0.25">
      <c r="A21" s="278">
        <v>17</v>
      </c>
      <c r="B21" s="148" t="s">
        <v>39</v>
      </c>
      <c r="C21" s="273" t="s">
        <v>310</v>
      </c>
      <c r="D21" s="277" t="s">
        <v>626</v>
      </c>
      <c r="E21" s="277" t="s">
        <v>613</v>
      </c>
      <c r="F21" s="277" t="s">
        <v>628</v>
      </c>
      <c r="G21" s="277" t="s">
        <v>624</v>
      </c>
      <c r="H21" s="274" t="s">
        <v>40</v>
      </c>
      <c r="I21" s="273" t="s">
        <v>41</v>
      </c>
      <c r="J21" s="273" t="s">
        <v>121</v>
      </c>
      <c r="K21" s="274" t="s">
        <v>4</v>
      </c>
      <c r="L21" s="236">
        <v>698325.5</v>
      </c>
      <c r="M21" s="236">
        <v>1198352.5</v>
      </c>
      <c r="N21" s="236">
        <v>1198352.5</v>
      </c>
      <c r="O21" s="149" t="s">
        <v>225</v>
      </c>
      <c r="P21" s="283" t="s">
        <v>391</v>
      </c>
    </row>
    <row r="22" spans="1:16" ht="145.15" customHeight="1" x14ac:dyDescent="0.25">
      <c r="A22" s="278">
        <v>18</v>
      </c>
      <c r="B22" s="148" t="s">
        <v>803</v>
      </c>
      <c r="C22" s="273" t="s">
        <v>548</v>
      </c>
      <c r="D22" s="277" t="s">
        <v>626</v>
      </c>
      <c r="E22" s="277" t="s">
        <v>631</v>
      </c>
      <c r="F22" s="277" t="s">
        <v>628</v>
      </c>
      <c r="G22" s="277" t="s">
        <v>624</v>
      </c>
      <c r="H22" s="274" t="s">
        <v>122</v>
      </c>
      <c r="I22" s="273" t="s">
        <v>343</v>
      </c>
      <c r="J22" s="273" t="s">
        <v>549</v>
      </c>
      <c r="K22" s="274" t="s">
        <v>4</v>
      </c>
      <c r="L22" s="236">
        <v>546738.4</v>
      </c>
      <c r="M22" s="236">
        <v>546738.4</v>
      </c>
      <c r="N22" s="236">
        <v>546738.4</v>
      </c>
      <c r="O22" s="149" t="s">
        <v>226</v>
      </c>
      <c r="P22" s="283" t="s">
        <v>954</v>
      </c>
    </row>
    <row r="23" spans="1:16" ht="158.44999999999999" customHeight="1" x14ac:dyDescent="0.25">
      <c r="A23" s="278">
        <v>19</v>
      </c>
      <c r="B23" s="148" t="s">
        <v>547</v>
      </c>
      <c r="C23" s="273" t="s">
        <v>888</v>
      </c>
      <c r="D23" s="277" t="s">
        <v>626</v>
      </c>
      <c r="E23" s="277" t="s">
        <v>631</v>
      </c>
      <c r="F23" s="277" t="s">
        <v>628</v>
      </c>
      <c r="G23" s="277" t="s">
        <v>624</v>
      </c>
      <c r="H23" s="274" t="s">
        <v>123</v>
      </c>
      <c r="I23" s="273" t="s">
        <v>124</v>
      </c>
      <c r="J23" s="273" t="s">
        <v>887</v>
      </c>
      <c r="K23" s="274" t="s">
        <v>4</v>
      </c>
      <c r="L23" s="236">
        <v>70000</v>
      </c>
      <c r="M23" s="236">
        <v>70000</v>
      </c>
      <c r="N23" s="236">
        <v>70000</v>
      </c>
      <c r="O23" s="149" t="s">
        <v>227</v>
      </c>
      <c r="P23" s="283" t="s">
        <v>886</v>
      </c>
    </row>
    <row r="24" spans="1:16" ht="290.45" customHeight="1" x14ac:dyDescent="0.25">
      <c r="A24" s="278">
        <v>20</v>
      </c>
      <c r="B24" s="148" t="s">
        <v>14</v>
      </c>
      <c r="C24" s="273" t="s">
        <v>125</v>
      </c>
      <c r="D24" s="277" t="s">
        <v>626</v>
      </c>
      <c r="E24" s="277" t="s">
        <v>632</v>
      </c>
      <c r="F24" s="277" t="s">
        <v>628</v>
      </c>
      <c r="G24" s="277" t="s">
        <v>624</v>
      </c>
      <c r="H24" s="274" t="s">
        <v>960</v>
      </c>
      <c r="I24" s="273" t="s">
        <v>126</v>
      </c>
      <c r="J24" s="273" t="s">
        <v>127</v>
      </c>
      <c r="K24" s="274" t="s">
        <v>4</v>
      </c>
      <c r="L24" s="236">
        <v>615000</v>
      </c>
      <c r="M24" s="236">
        <v>615000</v>
      </c>
      <c r="N24" s="236">
        <v>615000</v>
      </c>
      <c r="O24" s="149" t="s">
        <v>229</v>
      </c>
      <c r="P24" s="283" t="s">
        <v>228</v>
      </c>
    </row>
    <row r="25" spans="1:16" ht="198" customHeight="1" x14ac:dyDescent="0.25">
      <c r="A25" s="278">
        <v>21</v>
      </c>
      <c r="B25" s="148" t="s">
        <v>27</v>
      </c>
      <c r="C25" s="273" t="s">
        <v>311</v>
      </c>
      <c r="D25" s="277" t="s">
        <v>626</v>
      </c>
      <c r="E25" s="277" t="s">
        <v>616</v>
      </c>
      <c r="F25" s="277" t="s">
        <v>628</v>
      </c>
      <c r="G25" s="277" t="s">
        <v>624</v>
      </c>
      <c r="H25" s="274" t="s">
        <v>961</v>
      </c>
      <c r="I25" s="273" t="s">
        <v>128</v>
      </c>
      <c r="J25" s="273" t="s">
        <v>129</v>
      </c>
      <c r="K25" s="274" t="s">
        <v>4</v>
      </c>
      <c r="L25" s="236">
        <v>450000</v>
      </c>
      <c r="M25" s="236">
        <v>450000</v>
      </c>
      <c r="N25" s="236">
        <v>450000</v>
      </c>
      <c r="O25" s="149" t="s">
        <v>231</v>
      </c>
      <c r="P25" s="283" t="s">
        <v>230</v>
      </c>
    </row>
    <row r="26" spans="1:16" ht="277.14999999999998" customHeight="1" x14ac:dyDescent="0.25">
      <c r="A26" s="278">
        <v>22</v>
      </c>
      <c r="B26" s="148" t="s">
        <v>19</v>
      </c>
      <c r="C26" s="273" t="s">
        <v>312</v>
      </c>
      <c r="D26" s="277" t="s">
        <v>626</v>
      </c>
      <c r="E26" s="277" t="s">
        <v>616</v>
      </c>
      <c r="F26" s="277" t="s">
        <v>628</v>
      </c>
      <c r="G26" s="277" t="s">
        <v>624</v>
      </c>
      <c r="H26" s="274" t="s">
        <v>130</v>
      </c>
      <c r="I26" s="273" t="s">
        <v>344</v>
      </c>
      <c r="J26" s="273" t="s">
        <v>131</v>
      </c>
      <c r="K26" s="274" t="s">
        <v>4</v>
      </c>
      <c r="L26" s="236">
        <v>160000</v>
      </c>
      <c r="M26" s="236">
        <v>160000</v>
      </c>
      <c r="N26" s="236">
        <v>160000</v>
      </c>
      <c r="O26" s="149" t="s">
        <v>233</v>
      </c>
      <c r="P26" s="283" t="s">
        <v>232</v>
      </c>
    </row>
    <row r="27" spans="1:16" ht="158.44999999999999" customHeight="1" x14ac:dyDescent="0.25">
      <c r="A27" s="278">
        <v>23</v>
      </c>
      <c r="B27" s="148" t="s">
        <v>23</v>
      </c>
      <c r="C27" s="273" t="s">
        <v>313</v>
      </c>
      <c r="D27" s="277" t="s">
        <v>626</v>
      </c>
      <c r="E27" s="277" t="s">
        <v>616</v>
      </c>
      <c r="F27" s="277" t="s">
        <v>628</v>
      </c>
      <c r="G27" s="277" t="s">
        <v>624</v>
      </c>
      <c r="H27" s="274" t="s">
        <v>132</v>
      </c>
      <c r="I27" s="273" t="s">
        <v>345</v>
      </c>
      <c r="J27" s="273" t="s">
        <v>133</v>
      </c>
      <c r="K27" s="274" t="s">
        <v>4</v>
      </c>
      <c r="L27" s="236">
        <v>500000</v>
      </c>
      <c r="M27" s="236">
        <v>500000</v>
      </c>
      <c r="N27" s="236">
        <v>500000</v>
      </c>
      <c r="O27" s="149" t="s">
        <v>234</v>
      </c>
      <c r="P27" s="283" t="s">
        <v>930</v>
      </c>
    </row>
    <row r="28" spans="1:16" ht="145.15" customHeight="1" x14ac:dyDescent="0.25">
      <c r="A28" s="278">
        <v>24</v>
      </c>
      <c r="B28" s="148" t="s">
        <v>134</v>
      </c>
      <c r="C28" s="273" t="s">
        <v>314</v>
      </c>
      <c r="D28" s="277" t="s">
        <v>626</v>
      </c>
      <c r="E28" s="277" t="s">
        <v>627</v>
      </c>
      <c r="F28" s="277" t="s">
        <v>628</v>
      </c>
      <c r="G28" s="277" t="s">
        <v>624</v>
      </c>
      <c r="H28" s="274" t="s">
        <v>962</v>
      </c>
      <c r="I28" s="273" t="s">
        <v>135</v>
      </c>
      <c r="J28" s="273" t="s">
        <v>136</v>
      </c>
      <c r="K28" s="274" t="s">
        <v>4</v>
      </c>
      <c r="L28" s="236">
        <v>200000</v>
      </c>
      <c r="M28" s="236">
        <v>200000</v>
      </c>
      <c r="N28" s="236">
        <v>200000</v>
      </c>
      <c r="O28" s="149" t="s">
        <v>236</v>
      </c>
      <c r="P28" s="283" t="s">
        <v>235</v>
      </c>
    </row>
    <row r="29" spans="1:16" ht="303.60000000000002" customHeight="1" x14ac:dyDescent="0.25">
      <c r="A29" s="278">
        <v>25</v>
      </c>
      <c r="B29" s="148" t="s">
        <v>551</v>
      </c>
      <c r="C29" s="273" t="s">
        <v>590</v>
      </c>
      <c r="D29" s="277" t="s">
        <v>626</v>
      </c>
      <c r="E29" s="277" t="s">
        <v>627</v>
      </c>
      <c r="F29" s="277" t="s">
        <v>628</v>
      </c>
      <c r="G29" s="277" t="s">
        <v>624</v>
      </c>
      <c r="H29" s="274" t="s">
        <v>587</v>
      </c>
      <c r="I29" s="273" t="s">
        <v>591</v>
      </c>
      <c r="J29" s="273" t="s">
        <v>588</v>
      </c>
      <c r="K29" s="274" t="s">
        <v>4</v>
      </c>
      <c r="L29" s="236">
        <v>500000</v>
      </c>
      <c r="M29" s="236">
        <v>0</v>
      </c>
      <c r="N29" s="236">
        <v>0</v>
      </c>
      <c r="O29" s="149" t="s">
        <v>589</v>
      </c>
      <c r="P29" s="283" t="s">
        <v>586</v>
      </c>
    </row>
    <row r="30" spans="1:16" ht="330" customHeight="1" x14ac:dyDescent="0.25">
      <c r="A30" s="278">
        <v>26</v>
      </c>
      <c r="B30" s="148" t="s">
        <v>42</v>
      </c>
      <c r="C30" s="273" t="s">
        <v>315</v>
      </c>
      <c r="D30" s="277" t="s">
        <v>626</v>
      </c>
      <c r="E30" s="277" t="s">
        <v>616</v>
      </c>
      <c r="F30" s="277" t="s">
        <v>614</v>
      </c>
      <c r="G30" s="277" t="s">
        <v>629</v>
      </c>
      <c r="H30" s="274" t="s">
        <v>43</v>
      </c>
      <c r="I30" s="273" t="s">
        <v>900</v>
      </c>
      <c r="J30" s="273" t="s">
        <v>901</v>
      </c>
      <c r="K30" s="274" t="s">
        <v>4</v>
      </c>
      <c r="L30" s="236"/>
      <c r="M30" s="236"/>
      <c r="N30" s="236"/>
      <c r="O30" s="149" t="s">
        <v>237</v>
      </c>
      <c r="P30" s="283" t="s">
        <v>899</v>
      </c>
    </row>
    <row r="31" spans="1:16" ht="277.14999999999998" customHeight="1" x14ac:dyDescent="0.25">
      <c r="A31" s="278">
        <v>27</v>
      </c>
      <c r="B31" s="148" t="s">
        <v>44</v>
      </c>
      <c r="C31" s="273" t="s">
        <v>316</v>
      </c>
      <c r="D31" s="277" t="s">
        <v>626</v>
      </c>
      <c r="E31" s="277" t="s">
        <v>616</v>
      </c>
      <c r="F31" s="277" t="s">
        <v>628</v>
      </c>
      <c r="G31" s="277" t="s">
        <v>624</v>
      </c>
      <c r="H31" s="274" t="s">
        <v>137</v>
      </c>
      <c r="I31" s="273" t="s">
        <v>346</v>
      </c>
      <c r="J31" s="273" t="s">
        <v>45</v>
      </c>
      <c r="K31" s="274" t="s">
        <v>4</v>
      </c>
      <c r="L31" s="236">
        <v>100000</v>
      </c>
      <c r="M31" s="236">
        <v>100000</v>
      </c>
      <c r="N31" s="236">
        <v>100000</v>
      </c>
      <c r="O31" s="149" t="s">
        <v>239</v>
      </c>
      <c r="P31" s="283" t="s">
        <v>238</v>
      </c>
    </row>
    <row r="32" spans="1:16" ht="409.6" customHeight="1" x14ac:dyDescent="0.25">
      <c r="A32" s="278">
        <v>28</v>
      </c>
      <c r="B32" s="148" t="s">
        <v>438</v>
      </c>
      <c r="C32" s="273" t="s">
        <v>439</v>
      </c>
      <c r="D32" s="277" t="s">
        <v>626</v>
      </c>
      <c r="E32" s="277" t="s">
        <v>616</v>
      </c>
      <c r="F32" s="277" t="s">
        <v>628</v>
      </c>
      <c r="G32" s="277" t="s">
        <v>624</v>
      </c>
      <c r="H32" s="274" t="s">
        <v>435</v>
      </c>
      <c r="I32" s="273" t="s">
        <v>437</v>
      </c>
      <c r="J32" s="273" t="s">
        <v>434</v>
      </c>
      <c r="K32" s="274" t="s">
        <v>4</v>
      </c>
      <c r="L32" s="236">
        <v>3424260</v>
      </c>
      <c r="M32" s="236">
        <v>5620330</v>
      </c>
      <c r="N32" s="236">
        <v>6936320</v>
      </c>
      <c r="O32" s="149" t="s">
        <v>436</v>
      </c>
      <c r="P32" s="283" t="s">
        <v>968</v>
      </c>
    </row>
    <row r="33" spans="1:16" ht="184.9" customHeight="1" x14ac:dyDescent="0.25">
      <c r="A33" s="278">
        <v>29</v>
      </c>
      <c r="B33" s="148" t="s">
        <v>138</v>
      </c>
      <c r="C33" s="273" t="s">
        <v>798</v>
      </c>
      <c r="D33" s="277" t="s">
        <v>633</v>
      </c>
      <c r="E33" s="277" t="s">
        <v>634</v>
      </c>
      <c r="F33" s="277" t="s">
        <v>628</v>
      </c>
      <c r="G33" s="277" t="s">
        <v>629</v>
      </c>
      <c r="H33" s="274" t="s">
        <v>139</v>
      </c>
      <c r="I33" s="273" t="s">
        <v>347</v>
      </c>
      <c r="J33" s="273" t="s">
        <v>140</v>
      </c>
      <c r="K33" s="274" t="s">
        <v>4</v>
      </c>
      <c r="L33" s="236">
        <v>2602610</v>
      </c>
      <c r="M33" s="236">
        <v>1191830</v>
      </c>
      <c r="N33" s="193">
        <v>89330</v>
      </c>
      <c r="O33" s="149" t="s">
        <v>240</v>
      </c>
      <c r="P33" s="283" t="s">
        <v>785</v>
      </c>
    </row>
    <row r="34" spans="1:16" ht="409.6" customHeight="1" x14ac:dyDescent="0.25">
      <c r="A34" s="278">
        <v>30</v>
      </c>
      <c r="B34" s="148" t="s">
        <v>46</v>
      </c>
      <c r="C34" s="273" t="s">
        <v>882</v>
      </c>
      <c r="D34" s="277" t="s">
        <v>626</v>
      </c>
      <c r="E34" s="277" t="s">
        <v>616</v>
      </c>
      <c r="F34" s="277" t="s">
        <v>628</v>
      </c>
      <c r="G34" s="277" t="s">
        <v>624</v>
      </c>
      <c r="H34" s="274" t="s">
        <v>141</v>
      </c>
      <c r="I34" s="273" t="s">
        <v>883</v>
      </c>
      <c r="J34" s="273" t="s">
        <v>47</v>
      </c>
      <c r="K34" s="274" t="s">
        <v>4</v>
      </c>
      <c r="L34" s="236">
        <v>400000</v>
      </c>
      <c r="M34" s="236">
        <v>400000</v>
      </c>
      <c r="N34" s="236">
        <v>400000</v>
      </c>
      <c r="O34" s="149" t="s">
        <v>241</v>
      </c>
      <c r="P34" s="283" t="s">
        <v>881</v>
      </c>
    </row>
    <row r="35" spans="1:16" ht="409.6" customHeight="1" x14ac:dyDescent="0.25">
      <c r="A35" s="278">
        <v>31</v>
      </c>
      <c r="B35" s="148" t="s">
        <v>945</v>
      </c>
      <c r="C35" s="273" t="s">
        <v>441</v>
      </c>
      <c r="D35" s="277" t="s">
        <v>626</v>
      </c>
      <c r="E35" s="277" t="s">
        <v>627</v>
      </c>
      <c r="F35" s="277" t="s">
        <v>628</v>
      </c>
      <c r="G35" s="277" t="s">
        <v>624</v>
      </c>
      <c r="H35" s="274" t="s">
        <v>914</v>
      </c>
      <c r="I35" s="273" t="s">
        <v>442</v>
      </c>
      <c r="J35" s="273" t="s">
        <v>142</v>
      </c>
      <c r="K35" s="274" t="s">
        <v>4</v>
      </c>
      <c r="L35" s="236">
        <v>450000</v>
      </c>
      <c r="M35" s="236">
        <v>450000</v>
      </c>
      <c r="N35" s="236">
        <v>450000</v>
      </c>
      <c r="O35" s="149" t="s">
        <v>242</v>
      </c>
      <c r="P35" s="283" t="s">
        <v>440</v>
      </c>
    </row>
    <row r="36" spans="1:16" ht="290.45" customHeight="1" x14ac:dyDescent="0.25">
      <c r="A36" s="278">
        <v>32</v>
      </c>
      <c r="B36" s="148" t="s">
        <v>8</v>
      </c>
      <c r="C36" s="273" t="s">
        <v>443</v>
      </c>
      <c r="D36" s="277" t="s">
        <v>626</v>
      </c>
      <c r="E36" s="277" t="s">
        <v>635</v>
      </c>
      <c r="F36" s="277" t="s">
        <v>628</v>
      </c>
      <c r="G36" s="277" t="s">
        <v>624</v>
      </c>
      <c r="H36" s="274" t="s">
        <v>963</v>
      </c>
      <c r="I36" s="273" t="s">
        <v>348</v>
      </c>
      <c r="J36" s="273" t="s">
        <v>143</v>
      </c>
      <c r="K36" s="274" t="s">
        <v>4</v>
      </c>
      <c r="L36" s="236">
        <v>5131399.9000000004</v>
      </c>
      <c r="M36" s="236">
        <v>4557674.2</v>
      </c>
      <c r="N36" s="236">
        <v>3000000.2</v>
      </c>
      <c r="O36" s="149" t="s">
        <v>243</v>
      </c>
      <c r="P36" s="283" t="s">
        <v>819</v>
      </c>
    </row>
    <row r="37" spans="1:16" ht="237.6" customHeight="1" x14ac:dyDescent="0.25">
      <c r="A37" s="278">
        <v>33</v>
      </c>
      <c r="B37" s="148" t="s">
        <v>48</v>
      </c>
      <c r="C37" s="273" t="s">
        <v>317</v>
      </c>
      <c r="D37" s="277" t="s">
        <v>620</v>
      </c>
      <c r="E37" s="277" t="s">
        <v>616</v>
      </c>
      <c r="F37" s="277" t="s">
        <v>628</v>
      </c>
      <c r="G37" s="277" t="s">
        <v>624</v>
      </c>
      <c r="H37" s="274" t="s">
        <v>964</v>
      </c>
      <c r="I37" s="273" t="s">
        <v>445</v>
      </c>
      <c r="J37" s="273" t="s">
        <v>144</v>
      </c>
      <c r="K37" s="274" t="s">
        <v>4</v>
      </c>
      <c r="L37" s="236">
        <v>200000</v>
      </c>
      <c r="M37" s="236">
        <v>200000</v>
      </c>
      <c r="N37" s="236">
        <v>200000</v>
      </c>
      <c r="O37" s="149" t="s">
        <v>244</v>
      </c>
      <c r="P37" s="283" t="s">
        <v>444</v>
      </c>
    </row>
    <row r="38" spans="1:16" ht="409.6" customHeight="1" x14ac:dyDescent="0.25">
      <c r="A38" s="278">
        <v>34</v>
      </c>
      <c r="B38" s="148" t="s">
        <v>596</v>
      </c>
      <c r="C38" s="273" t="s">
        <v>822</v>
      </c>
      <c r="D38" s="277" t="s">
        <v>626</v>
      </c>
      <c r="E38" s="277" t="s">
        <v>616</v>
      </c>
      <c r="F38" s="277" t="s">
        <v>628</v>
      </c>
      <c r="G38" s="277" t="s">
        <v>624</v>
      </c>
      <c r="H38" s="274" t="s">
        <v>965</v>
      </c>
      <c r="I38" s="273" t="s">
        <v>821</v>
      </c>
      <c r="J38" s="273" t="s">
        <v>895</v>
      </c>
      <c r="K38" s="274" t="s">
        <v>4</v>
      </c>
      <c r="L38" s="236">
        <v>172643.20000000001</v>
      </c>
      <c r="M38" s="236">
        <v>150000</v>
      </c>
      <c r="N38" s="236">
        <v>150000</v>
      </c>
      <c r="O38" s="149" t="s">
        <v>245</v>
      </c>
      <c r="P38" s="283" t="s">
        <v>820</v>
      </c>
    </row>
    <row r="39" spans="1:16" ht="198" customHeight="1" x14ac:dyDescent="0.25">
      <c r="A39" s="278">
        <v>35</v>
      </c>
      <c r="B39" s="148" t="s">
        <v>597</v>
      </c>
      <c r="C39" s="273" t="s">
        <v>318</v>
      </c>
      <c r="D39" s="277" t="s">
        <v>626</v>
      </c>
      <c r="E39" s="277" t="s">
        <v>616</v>
      </c>
      <c r="F39" s="277" t="s">
        <v>628</v>
      </c>
      <c r="G39" s="277" t="s">
        <v>624</v>
      </c>
      <c r="H39" s="274" t="s">
        <v>966</v>
      </c>
      <c r="I39" s="273" t="s">
        <v>349</v>
      </c>
      <c r="J39" s="273" t="s">
        <v>145</v>
      </c>
      <c r="K39" s="274" t="s">
        <v>4</v>
      </c>
      <c r="L39" s="236">
        <v>850000</v>
      </c>
      <c r="M39" s="236">
        <v>950000</v>
      </c>
      <c r="N39" s="236">
        <v>950000</v>
      </c>
      <c r="O39" s="149" t="s">
        <v>247</v>
      </c>
      <c r="P39" s="283" t="s">
        <v>246</v>
      </c>
    </row>
    <row r="40" spans="1:16" ht="409.6" customHeight="1" x14ac:dyDescent="0.25">
      <c r="A40" s="237">
        <v>36</v>
      </c>
      <c r="B40" s="148" t="s">
        <v>603</v>
      </c>
      <c r="C40" s="273" t="s">
        <v>602</v>
      </c>
      <c r="D40" s="277" t="s">
        <v>626</v>
      </c>
      <c r="E40" s="277" t="s">
        <v>627</v>
      </c>
      <c r="F40" s="277" t="s">
        <v>614</v>
      </c>
      <c r="G40" s="277" t="s">
        <v>624</v>
      </c>
      <c r="H40" s="274" t="s">
        <v>599</v>
      </c>
      <c r="I40" s="273" t="s">
        <v>601</v>
      </c>
      <c r="J40" s="273" t="s">
        <v>598</v>
      </c>
      <c r="K40" s="274" t="s">
        <v>4</v>
      </c>
      <c r="L40" s="238"/>
      <c r="M40" s="238"/>
      <c r="N40" s="238"/>
      <c r="O40" s="149" t="s">
        <v>600</v>
      </c>
      <c r="P40" s="283" t="s">
        <v>823</v>
      </c>
    </row>
    <row r="41" spans="1:16" ht="330" customHeight="1" x14ac:dyDescent="0.25">
      <c r="A41" s="278">
        <v>37</v>
      </c>
      <c r="B41" s="148" t="s">
        <v>592</v>
      </c>
      <c r="C41" s="273" t="s">
        <v>431</v>
      </c>
      <c r="D41" s="277" t="s">
        <v>626</v>
      </c>
      <c r="E41" s="277" t="s">
        <v>627</v>
      </c>
      <c r="F41" s="277" t="s">
        <v>628</v>
      </c>
      <c r="G41" s="277" t="s">
        <v>624</v>
      </c>
      <c r="H41" s="274" t="s">
        <v>146</v>
      </c>
      <c r="I41" s="273" t="s">
        <v>350</v>
      </c>
      <c r="J41" s="273" t="s">
        <v>594</v>
      </c>
      <c r="K41" s="274" t="s">
        <v>4</v>
      </c>
      <c r="L41" s="236">
        <v>1673096.6</v>
      </c>
      <c r="M41" s="236">
        <v>3996269</v>
      </c>
      <c r="N41" s="236">
        <v>5530610.9000000004</v>
      </c>
      <c r="O41" s="149" t="s">
        <v>248</v>
      </c>
      <c r="P41" s="283" t="s">
        <v>593</v>
      </c>
    </row>
    <row r="42" spans="1:16" ht="211.15" customHeight="1" x14ac:dyDescent="0.25">
      <c r="A42" s="278">
        <v>38</v>
      </c>
      <c r="B42" s="148" t="s">
        <v>32</v>
      </c>
      <c r="C42" s="273" t="s">
        <v>319</v>
      </c>
      <c r="D42" s="277" t="s">
        <v>626</v>
      </c>
      <c r="E42" s="277" t="s">
        <v>627</v>
      </c>
      <c r="F42" s="277" t="s">
        <v>628</v>
      </c>
      <c r="G42" s="277" t="s">
        <v>624</v>
      </c>
      <c r="H42" s="274" t="s">
        <v>147</v>
      </c>
      <c r="I42" s="273" t="s">
        <v>148</v>
      </c>
      <c r="J42" s="273" t="s">
        <v>149</v>
      </c>
      <c r="K42" s="274" t="s">
        <v>4</v>
      </c>
      <c r="L42" s="236">
        <v>100000</v>
      </c>
      <c r="M42" s="236">
        <v>100000</v>
      </c>
      <c r="N42" s="236">
        <v>100000</v>
      </c>
      <c r="O42" s="149" t="s">
        <v>250</v>
      </c>
      <c r="P42" s="283" t="s">
        <v>249</v>
      </c>
    </row>
    <row r="43" spans="1:16" ht="184.9" customHeight="1" x14ac:dyDescent="0.25">
      <c r="A43" s="278">
        <v>39</v>
      </c>
      <c r="B43" s="148" t="s">
        <v>595</v>
      </c>
      <c r="C43" s="273" t="s">
        <v>320</v>
      </c>
      <c r="D43" s="277" t="s">
        <v>626</v>
      </c>
      <c r="E43" s="277" t="s">
        <v>627</v>
      </c>
      <c r="F43" s="277" t="s">
        <v>628</v>
      </c>
      <c r="G43" s="277" t="s">
        <v>624</v>
      </c>
      <c r="H43" s="274" t="s">
        <v>150</v>
      </c>
      <c r="I43" s="273" t="s">
        <v>151</v>
      </c>
      <c r="J43" s="273" t="s">
        <v>152</v>
      </c>
      <c r="K43" s="274" t="s">
        <v>4</v>
      </c>
      <c r="L43" s="236">
        <v>2407774.7999999998</v>
      </c>
      <c r="M43" s="236">
        <v>1631759.4</v>
      </c>
      <c r="N43" s="236">
        <v>1631759.4</v>
      </c>
      <c r="O43" s="273" t="s">
        <v>252</v>
      </c>
      <c r="P43" s="283" t="s">
        <v>251</v>
      </c>
    </row>
    <row r="44" spans="1:16" ht="132" customHeight="1" x14ac:dyDescent="0.25">
      <c r="A44" s="278">
        <v>40</v>
      </c>
      <c r="B44" s="148" t="s">
        <v>15</v>
      </c>
      <c r="C44" s="273" t="s">
        <v>321</v>
      </c>
      <c r="D44" s="277" t="s">
        <v>626</v>
      </c>
      <c r="E44" s="277" t="s">
        <v>627</v>
      </c>
      <c r="F44" s="277" t="s">
        <v>628</v>
      </c>
      <c r="G44" s="277" t="s">
        <v>624</v>
      </c>
      <c r="H44" s="274" t="s">
        <v>153</v>
      </c>
      <c r="I44" s="273" t="s">
        <v>154</v>
      </c>
      <c r="J44" s="273" t="s">
        <v>155</v>
      </c>
      <c r="K44" s="274" t="s">
        <v>4</v>
      </c>
      <c r="L44" s="236">
        <v>49200</v>
      </c>
      <c r="M44" s="236">
        <v>49200</v>
      </c>
      <c r="N44" s="236">
        <v>49200</v>
      </c>
      <c r="O44" s="149" t="s">
        <v>254</v>
      </c>
      <c r="P44" s="283" t="s">
        <v>253</v>
      </c>
    </row>
    <row r="45" spans="1:16" ht="409.6" customHeight="1" x14ac:dyDescent="0.25">
      <c r="A45" s="278">
        <v>41</v>
      </c>
      <c r="B45" s="148" t="s">
        <v>604</v>
      </c>
      <c r="C45" s="273" t="s">
        <v>809</v>
      </c>
      <c r="D45" s="277" t="s">
        <v>626</v>
      </c>
      <c r="E45" s="277" t="s">
        <v>636</v>
      </c>
      <c r="F45" s="277" t="s">
        <v>628</v>
      </c>
      <c r="G45" s="277" t="s">
        <v>624</v>
      </c>
      <c r="H45" s="274" t="s">
        <v>156</v>
      </c>
      <c r="I45" s="273" t="s">
        <v>813</v>
      </c>
      <c r="J45" s="273" t="s">
        <v>810</v>
      </c>
      <c r="K45" s="274" t="s">
        <v>4</v>
      </c>
      <c r="L45" s="236">
        <v>2254090.6</v>
      </c>
      <c r="M45" s="236">
        <v>3790900</v>
      </c>
      <c r="N45" s="236">
        <v>3790900</v>
      </c>
      <c r="O45" s="149" t="s">
        <v>812</v>
      </c>
      <c r="P45" s="283" t="s">
        <v>811</v>
      </c>
    </row>
    <row r="46" spans="1:16" ht="409.6" customHeight="1" x14ac:dyDescent="0.25">
      <c r="A46" s="278">
        <v>42</v>
      </c>
      <c r="B46" s="148" t="s">
        <v>605</v>
      </c>
      <c r="C46" s="273" t="s">
        <v>609</v>
      </c>
      <c r="D46" s="277" t="s">
        <v>626</v>
      </c>
      <c r="E46" s="277" t="s">
        <v>636</v>
      </c>
      <c r="F46" s="277" t="s">
        <v>628</v>
      </c>
      <c r="G46" s="277" t="s">
        <v>624</v>
      </c>
      <c r="H46" s="274" t="s">
        <v>610</v>
      </c>
      <c r="I46" s="273" t="s">
        <v>608</v>
      </c>
      <c r="J46" s="273" t="s">
        <v>611</v>
      </c>
      <c r="K46" s="274" t="s">
        <v>4</v>
      </c>
      <c r="L46" s="236">
        <v>2254090.6</v>
      </c>
      <c r="M46" s="236">
        <v>500000</v>
      </c>
      <c r="N46" s="236">
        <v>500000</v>
      </c>
      <c r="O46" s="149" t="s">
        <v>607</v>
      </c>
      <c r="P46" s="283" t="s">
        <v>606</v>
      </c>
    </row>
    <row r="47" spans="1:16" ht="184.9" customHeight="1" x14ac:dyDescent="0.25">
      <c r="A47" s="278">
        <v>43</v>
      </c>
      <c r="B47" s="148" t="s">
        <v>157</v>
      </c>
      <c r="C47" s="273" t="s">
        <v>322</v>
      </c>
      <c r="D47" s="277" t="s">
        <v>626</v>
      </c>
      <c r="E47" s="277" t="s">
        <v>616</v>
      </c>
      <c r="F47" s="277" t="s">
        <v>628</v>
      </c>
      <c r="G47" s="277" t="s">
        <v>624</v>
      </c>
      <c r="H47" s="274" t="s">
        <v>446</v>
      </c>
      <c r="I47" s="273" t="s">
        <v>351</v>
      </c>
      <c r="J47" s="273" t="s">
        <v>158</v>
      </c>
      <c r="K47" s="274" t="s">
        <v>4</v>
      </c>
      <c r="L47" s="236">
        <v>3577600</v>
      </c>
      <c r="M47" s="236">
        <v>3812300.6</v>
      </c>
      <c r="N47" s="236">
        <v>3812300.6</v>
      </c>
      <c r="O47" s="149" t="s">
        <v>256</v>
      </c>
      <c r="P47" s="283" t="s">
        <v>255</v>
      </c>
    </row>
    <row r="48" spans="1:16" ht="184.9" customHeight="1" x14ac:dyDescent="0.25">
      <c r="A48" s="278">
        <v>44</v>
      </c>
      <c r="B48" s="148" t="s">
        <v>31</v>
      </c>
      <c r="C48" s="273" t="s">
        <v>323</v>
      </c>
      <c r="D48" s="277" t="s">
        <v>626</v>
      </c>
      <c r="E48" s="277" t="s">
        <v>636</v>
      </c>
      <c r="F48" s="277" t="s">
        <v>628</v>
      </c>
      <c r="G48" s="277" t="s">
        <v>624</v>
      </c>
      <c r="H48" s="274" t="s">
        <v>159</v>
      </c>
      <c r="I48" s="273" t="s">
        <v>352</v>
      </c>
      <c r="J48" s="273" t="s">
        <v>160</v>
      </c>
      <c r="K48" s="274" t="s">
        <v>4</v>
      </c>
      <c r="L48" s="236">
        <v>50000</v>
      </c>
      <c r="M48" s="236">
        <v>53280.1</v>
      </c>
      <c r="N48" s="236">
        <v>53280.1</v>
      </c>
      <c r="O48" s="149" t="s">
        <v>258</v>
      </c>
      <c r="P48" s="283" t="s">
        <v>257</v>
      </c>
    </row>
    <row r="49" spans="1:16" ht="198" customHeight="1" x14ac:dyDescent="0.25">
      <c r="A49" s="278">
        <v>45</v>
      </c>
      <c r="B49" s="148" t="s">
        <v>20</v>
      </c>
      <c r="C49" s="273" t="s">
        <v>324</v>
      </c>
      <c r="D49" s="277" t="s">
        <v>626</v>
      </c>
      <c r="E49" s="277" t="s">
        <v>636</v>
      </c>
      <c r="F49" s="277" t="s">
        <v>628</v>
      </c>
      <c r="G49" s="277" t="s">
        <v>624</v>
      </c>
      <c r="H49" s="274" t="s">
        <v>161</v>
      </c>
      <c r="I49" s="273" t="s">
        <v>162</v>
      </c>
      <c r="J49" s="273" t="s">
        <v>353</v>
      </c>
      <c r="K49" s="274" t="s">
        <v>4</v>
      </c>
      <c r="L49" s="236">
        <v>1791425.5</v>
      </c>
      <c r="M49" s="236">
        <v>1665525.5</v>
      </c>
      <c r="N49" s="236">
        <v>2350225.5</v>
      </c>
      <c r="O49" s="149" t="s">
        <v>260</v>
      </c>
      <c r="P49" s="283" t="s">
        <v>259</v>
      </c>
    </row>
    <row r="50" spans="1:16" ht="237.6" customHeight="1" x14ac:dyDescent="0.25">
      <c r="A50" s="278">
        <v>46</v>
      </c>
      <c r="B50" s="148" t="s">
        <v>21</v>
      </c>
      <c r="C50" s="273" t="s">
        <v>325</v>
      </c>
      <c r="D50" s="277" t="s">
        <v>626</v>
      </c>
      <c r="E50" s="277" t="s">
        <v>627</v>
      </c>
      <c r="F50" s="277" t="s">
        <v>628</v>
      </c>
      <c r="G50" s="277" t="s">
        <v>624</v>
      </c>
      <c r="H50" s="274" t="s">
        <v>163</v>
      </c>
      <c r="I50" s="273" t="s">
        <v>354</v>
      </c>
      <c r="J50" s="273" t="s">
        <v>164</v>
      </c>
      <c r="K50" s="274" t="s">
        <v>4</v>
      </c>
      <c r="L50" s="236">
        <v>1137421.1000000001</v>
      </c>
      <c r="M50" s="236">
        <v>1676604</v>
      </c>
      <c r="N50" s="236">
        <v>1723016</v>
      </c>
      <c r="O50" s="149" t="s">
        <v>262</v>
      </c>
      <c r="P50" s="283" t="s">
        <v>261</v>
      </c>
    </row>
    <row r="51" spans="1:16" ht="224.45" customHeight="1" x14ac:dyDescent="0.25">
      <c r="A51" s="278">
        <v>47</v>
      </c>
      <c r="B51" s="148" t="s">
        <v>28</v>
      </c>
      <c r="C51" s="273" t="s">
        <v>326</v>
      </c>
      <c r="D51" s="277" t="s">
        <v>626</v>
      </c>
      <c r="E51" s="277" t="s">
        <v>636</v>
      </c>
      <c r="F51" s="277" t="s">
        <v>628</v>
      </c>
      <c r="G51" s="277" t="s">
        <v>624</v>
      </c>
      <c r="H51" s="274" t="s">
        <v>165</v>
      </c>
      <c r="I51" s="273" t="s">
        <v>355</v>
      </c>
      <c r="J51" s="273" t="s">
        <v>166</v>
      </c>
      <c r="K51" s="274" t="s">
        <v>4</v>
      </c>
      <c r="L51" s="236">
        <v>858626.4</v>
      </c>
      <c r="M51" s="236">
        <v>1698495.5</v>
      </c>
      <c r="N51" s="236">
        <v>1698495.5</v>
      </c>
      <c r="O51" s="149" t="s">
        <v>264</v>
      </c>
      <c r="P51" s="283" t="s">
        <v>263</v>
      </c>
    </row>
    <row r="52" spans="1:16" ht="330" customHeight="1" x14ac:dyDescent="0.25">
      <c r="A52" s="278">
        <v>48</v>
      </c>
      <c r="B52" s="148" t="s">
        <v>30</v>
      </c>
      <c r="C52" s="273" t="s">
        <v>327</v>
      </c>
      <c r="D52" s="277" t="s">
        <v>626</v>
      </c>
      <c r="E52" s="277" t="s">
        <v>636</v>
      </c>
      <c r="F52" s="277" t="s">
        <v>628</v>
      </c>
      <c r="G52" s="277" t="s">
        <v>624</v>
      </c>
      <c r="H52" s="274" t="s">
        <v>167</v>
      </c>
      <c r="I52" s="273" t="s">
        <v>356</v>
      </c>
      <c r="J52" s="273" t="s">
        <v>168</v>
      </c>
      <c r="K52" s="274" t="s">
        <v>4</v>
      </c>
      <c r="L52" s="236">
        <v>1466629.9</v>
      </c>
      <c r="M52" s="236">
        <v>1316629.8999999999</v>
      </c>
      <c r="N52" s="236">
        <v>1316629.8999999999</v>
      </c>
      <c r="O52" s="149" t="s">
        <v>266</v>
      </c>
      <c r="P52" s="283" t="s">
        <v>265</v>
      </c>
    </row>
    <row r="53" spans="1:16" ht="224.45" customHeight="1" x14ac:dyDescent="0.25">
      <c r="A53" s="278">
        <v>49</v>
      </c>
      <c r="B53" s="148" t="s">
        <v>29</v>
      </c>
      <c r="C53" s="273" t="s">
        <v>328</v>
      </c>
      <c r="D53" s="277" t="s">
        <v>626</v>
      </c>
      <c r="E53" s="277" t="s">
        <v>636</v>
      </c>
      <c r="F53" s="277" t="s">
        <v>628</v>
      </c>
      <c r="G53" s="277" t="s">
        <v>624</v>
      </c>
      <c r="H53" s="274" t="s">
        <v>169</v>
      </c>
      <c r="I53" s="273" t="s">
        <v>357</v>
      </c>
      <c r="J53" s="273" t="s">
        <v>170</v>
      </c>
      <c r="K53" s="274" t="s">
        <v>4</v>
      </c>
      <c r="L53" s="236">
        <v>727417</v>
      </c>
      <c r="M53" s="236">
        <v>1062417</v>
      </c>
      <c r="N53" s="236">
        <v>1062417</v>
      </c>
      <c r="O53" s="149" t="s">
        <v>268</v>
      </c>
      <c r="P53" s="283" t="s">
        <v>267</v>
      </c>
    </row>
    <row r="54" spans="1:16" ht="277.14999999999998" customHeight="1" x14ac:dyDescent="0.25">
      <c r="A54" s="278">
        <v>50</v>
      </c>
      <c r="B54" s="148" t="s">
        <v>612</v>
      </c>
      <c r="C54" s="273" t="s">
        <v>329</v>
      </c>
      <c r="D54" s="277" t="s">
        <v>626</v>
      </c>
      <c r="E54" s="277" t="s">
        <v>631</v>
      </c>
      <c r="F54" s="277" t="s">
        <v>628</v>
      </c>
      <c r="G54" s="277" t="s">
        <v>624</v>
      </c>
      <c r="H54" s="274" t="s">
        <v>171</v>
      </c>
      <c r="I54" s="273" t="s">
        <v>172</v>
      </c>
      <c r="J54" s="273" t="s">
        <v>52</v>
      </c>
      <c r="K54" s="274" t="s">
        <v>4</v>
      </c>
      <c r="L54" s="236">
        <v>1000000</v>
      </c>
      <c r="M54" s="236">
        <v>1000000</v>
      </c>
      <c r="N54" s="236">
        <v>1000000</v>
      </c>
      <c r="O54" s="149" t="s">
        <v>270</v>
      </c>
      <c r="P54" s="283" t="s">
        <v>269</v>
      </c>
    </row>
    <row r="55" spans="1:16" ht="158.44999999999999" customHeight="1" x14ac:dyDescent="0.25">
      <c r="A55" s="278">
        <v>51</v>
      </c>
      <c r="B55" s="148" t="s">
        <v>49</v>
      </c>
      <c r="C55" s="273" t="s">
        <v>330</v>
      </c>
      <c r="D55" s="277" t="s">
        <v>626</v>
      </c>
      <c r="E55" s="277" t="s">
        <v>627</v>
      </c>
      <c r="F55" s="277" t="s">
        <v>628</v>
      </c>
      <c r="G55" s="277" t="s">
        <v>624</v>
      </c>
      <c r="H55" s="274" t="s">
        <v>173</v>
      </c>
      <c r="I55" s="273" t="s">
        <v>50</v>
      </c>
      <c r="J55" s="273" t="s">
        <v>51</v>
      </c>
      <c r="K55" s="274" t="s">
        <v>4</v>
      </c>
      <c r="L55" s="236">
        <v>33000</v>
      </c>
      <c r="M55" s="236">
        <v>30000</v>
      </c>
      <c r="N55" s="236">
        <v>100000</v>
      </c>
      <c r="O55" s="149" t="s">
        <v>272</v>
      </c>
      <c r="P55" s="283" t="s">
        <v>271</v>
      </c>
    </row>
    <row r="56" spans="1:16" ht="132" customHeight="1" x14ac:dyDescent="0.25">
      <c r="A56" s="278">
        <v>52</v>
      </c>
      <c r="B56" s="148" t="s">
        <v>174</v>
      </c>
      <c r="C56" s="273" t="s">
        <v>175</v>
      </c>
      <c r="D56" s="277" t="s">
        <v>644</v>
      </c>
      <c r="E56" s="277" t="s">
        <v>667</v>
      </c>
      <c r="F56" s="277" t="s">
        <v>628</v>
      </c>
      <c r="G56" s="277" t="s">
        <v>641</v>
      </c>
      <c r="H56" s="274" t="s">
        <v>176</v>
      </c>
      <c r="I56" s="273" t="s">
        <v>851</v>
      </c>
      <c r="J56" s="273" t="s">
        <v>852</v>
      </c>
      <c r="K56" s="274" t="s">
        <v>9</v>
      </c>
      <c r="L56" s="193">
        <v>500000</v>
      </c>
      <c r="M56" s="193">
        <v>150000</v>
      </c>
      <c r="N56" s="193">
        <v>150000</v>
      </c>
      <c r="O56" s="149" t="s">
        <v>273</v>
      </c>
      <c r="P56" s="283" t="s">
        <v>850</v>
      </c>
    </row>
    <row r="57" spans="1:16" ht="408" customHeight="1" x14ac:dyDescent="0.25">
      <c r="A57" s="278">
        <v>53</v>
      </c>
      <c r="B57" s="148" t="s">
        <v>177</v>
      </c>
      <c r="C57" s="273" t="s">
        <v>824</v>
      </c>
      <c r="D57" s="277" t="s">
        <v>644</v>
      </c>
      <c r="E57" s="277" t="s">
        <v>642</v>
      </c>
      <c r="F57" s="277" t="s">
        <v>628</v>
      </c>
      <c r="G57" s="277" t="s">
        <v>641</v>
      </c>
      <c r="H57" s="274" t="s">
        <v>563</v>
      </c>
      <c r="I57" s="273" t="s">
        <v>825</v>
      </c>
      <c r="J57" s="273" t="s">
        <v>885</v>
      </c>
      <c r="K57" s="274" t="s">
        <v>11</v>
      </c>
      <c r="L57" s="193">
        <v>40620807.399999999</v>
      </c>
      <c r="M57" s="193">
        <v>40620807.399999999</v>
      </c>
      <c r="N57" s="193">
        <v>39004635.899999999</v>
      </c>
      <c r="O57" s="149" t="s">
        <v>274</v>
      </c>
      <c r="P57" s="283" t="s">
        <v>884</v>
      </c>
    </row>
    <row r="58" spans="1:16" ht="409.6" customHeight="1" x14ac:dyDescent="0.25">
      <c r="A58" s="278">
        <v>54</v>
      </c>
      <c r="B58" s="148" t="s">
        <v>519</v>
      </c>
      <c r="C58" s="273" t="s">
        <v>520</v>
      </c>
      <c r="D58" s="277" t="s">
        <v>644</v>
      </c>
      <c r="E58" s="277" t="s">
        <v>643</v>
      </c>
      <c r="F58" s="277" t="s">
        <v>628</v>
      </c>
      <c r="G58" s="277" t="s">
        <v>641</v>
      </c>
      <c r="H58" s="274" t="s">
        <v>530</v>
      </c>
      <c r="I58" s="273" t="s">
        <v>521</v>
      </c>
      <c r="J58" s="273" t="s">
        <v>522</v>
      </c>
      <c r="K58" s="274" t="s">
        <v>11</v>
      </c>
      <c r="L58" s="193">
        <v>11341671.699999999</v>
      </c>
      <c r="M58" s="193">
        <v>11341671.699999999</v>
      </c>
      <c r="N58" s="193">
        <v>11341671.699999999</v>
      </c>
      <c r="O58" s="149" t="s">
        <v>526</v>
      </c>
      <c r="P58" s="283" t="s">
        <v>826</v>
      </c>
    </row>
    <row r="59" spans="1:16" ht="330" customHeight="1" x14ac:dyDescent="0.25">
      <c r="A59" s="278">
        <v>55</v>
      </c>
      <c r="B59" s="148" t="s">
        <v>523</v>
      </c>
      <c r="C59" s="273" t="s">
        <v>524</v>
      </c>
      <c r="D59" s="277" t="s">
        <v>644</v>
      </c>
      <c r="E59" s="277" t="s">
        <v>643</v>
      </c>
      <c r="F59" s="277" t="s">
        <v>628</v>
      </c>
      <c r="G59" s="277" t="s">
        <v>641</v>
      </c>
      <c r="H59" s="274" t="s">
        <v>529</v>
      </c>
      <c r="I59" s="273" t="s">
        <v>556</v>
      </c>
      <c r="J59" s="273" t="s">
        <v>525</v>
      </c>
      <c r="K59" s="274" t="s">
        <v>11</v>
      </c>
      <c r="L59" s="193">
        <v>7964395.2000000002</v>
      </c>
      <c r="M59" s="193">
        <v>7964395.2000000002</v>
      </c>
      <c r="N59" s="193">
        <v>7964395.2000000002</v>
      </c>
      <c r="O59" s="149" t="s">
        <v>527</v>
      </c>
      <c r="P59" s="283" t="s">
        <v>826</v>
      </c>
    </row>
    <row r="60" spans="1:16" ht="369.6" customHeight="1" x14ac:dyDescent="0.25">
      <c r="A60" s="278">
        <v>56</v>
      </c>
      <c r="B60" s="148" t="s">
        <v>858</v>
      </c>
      <c r="C60" s="273" t="s">
        <v>859</v>
      </c>
      <c r="D60" s="277" t="s">
        <v>860</v>
      </c>
      <c r="E60" s="277" t="s">
        <v>636</v>
      </c>
      <c r="F60" s="277" t="s">
        <v>628</v>
      </c>
      <c r="G60" s="277" t="s">
        <v>629</v>
      </c>
      <c r="H60" s="274" t="s">
        <v>862</v>
      </c>
      <c r="I60" s="273" t="s">
        <v>861</v>
      </c>
      <c r="J60" s="273" t="s">
        <v>863</v>
      </c>
      <c r="K60" s="274" t="s">
        <v>11</v>
      </c>
      <c r="L60" s="193">
        <v>41571085.200000003</v>
      </c>
      <c r="M60" s="193">
        <v>35510885.200000003</v>
      </c>
      <c r="N60" s="193">
        <v>28510885.199999999</v>
      </c>
      <c r="O60" s="149" t="s">
        <v>857</v>
      </c>
      <c r="P60" s="283" t="s">
        <v>953</v>
      </c>
    </row>
    <row r="61" spans="1:16" ht="316.89999999999998" customHeight="1" x14ac:dyDescent="0.25">
      <c r="A61" s="278">
        <v>57</v>
      </c>
      <c r="B61" s="148" t="s">
        <v>864</v>
      </c>
      <c r="C61" s="273" t="s">
        <v>867</v>
      </c>
      <c r="D61" s="277" t="s">
        <v>625</v>
      </c>
      <c r="E61" s="277" t="s">
        <v>627</v>
      </c>
      <c r="F61" s="277" t="s">
        <v>628</v>
      </c>
      <c r="G61" s="277" t="s">
        <v>624</v>
      </c>
      <c r="H61" s="274" t="s">
        <v>865</v>
      </c>
      <c r="I61" s="273" t="s">
        <v>868</v>
      </c>
      <c r="J61" s="273" t="s">
        <v>869</v>
      </c>
      <c r="K61" s="274" t="s">
        <v>11</v>
      </c>
      <c r="L61" s="193">
        <v>8000000</v>
      </c>
      <c r="M61" s="193">
        <v>2000000</v>
      </c>
      <c r="N61" s="193">
        <v>2000000</v>
      </c>
      <c r="O61" s="149" t="s">
        <v>870</v>
      </c>
      <c r="P61" s="283" t="s">
        <v>866</v>
      </c>
    </row>
    <row r="62" spans="1:16" ht="382.9" customHeight="1" x14ac:dyDescent="0.25">
      <c r="A62" s="278">
        <v>58</v>
      </c>
      <c r="B62" s="148" t="s">
        <v>557</v>
      </c>
      <c r="C62" s="273" t="s">
        <v>559</v>
      </c>
      <c r="D62" s="277" t="s">
        <v>644</v>
      </c>
      <c r="E62" s="277" t="s">
        <v>631</v>
      </c>
      <c r="F62" s="277" t="s">
        <v>628</v>
      </c>
      <c r="G62" s="277" t="s">
        <v>624</v>
      </c>
      <c r="H62" s="274" t="s">
        <v>558</v>
      </c>
      <c r="I62" s="273" t="s">
        <v>560</v>
      </c>
      <c r="J62" s="273" t="s">
        <v>561</v>
      </c>
      <c r="K62" s="274" t="s">
        <v>11</v>
      </c>
      <c r="L62" s="193">
        <v>100000</v>
      </c>
      <c r="M62" s="193">
        <f>100000+4256000</f>
        <v>4356000</v>
      </c>
      <c r="N62" s="193">
        <f>100000+2972800</f>
        <v>3072800</v>
      </c>
      <c r="O62" s="149" t="s">
        <v>528</v>
      </c>
      <c r="P62" s="283" t="s">
        <v>562</v>
      </c>
    </row>
    <row r="63" spans="1:16" ht="237.6" customHeight="1" x14ac:dyDescent="0.25">
      <c r="A63" s="278">
        <v>59</v>
      </c>
      <c r="B63" s="148" t="s">
        <v>655</v>
      </c>
      <c r="C63" s="273" t="s">
        <v>656</v>
      </c>
      <c r="D63" s="277" t="s">
        <v>640</v>
      </c>
      <c r="E63" s="277" t="s">
        <v>666</v>
      </c>
      <c r="F63" s="277" t="s">
        <v>615</v>
      </c>
      <c r="G63" s="277" t="s">
        <v>629</v>
      </c>
      <c r="H63" s="274" t="s">
        <v>178</v>
      </c>
      <c r="I63" s="273" t="s">
        <v>179</v>
      </c>
      <c r="J63" s="273" t="s">
        <v>932</v>
      </c>
      <c r="K63" s="274" t="s">
        <v>180</v>
      </c>
      <c r="L63" s="193">
        <v>16700730</v>
      </c>
      <c r="M63" s="193">
        <v>15785330</v>
      </c>
      <c r="N63" s="193">
        <v>0</v>
      </c>
      <c r="O63" s="149" t="s">
        <v>657</v>
      </c>
      <c r="P63" s="283" t="s">
        <v>931</v>
      </c>
    </row>
    <row r="64" spans="1:16" ht="316.89999999999998" customHeight="1" x14ac:dyDescent="0.25">
      <c r="A64" s="278">
        <v>60</v>
      </c>
      <c r="B64" s="148" t="s">
        <v>181</v>
      </c>
      <c r="C64" s="273" t="s">
        <v>182</v>
      </c>
      <c r="D64" s="277" t="s">
        <v>626</v>
      </c>
      <c r="E64" s="277" t="s">
        <v>616</v>
      </c>
      <c r="F64" s="277" t="s">
        <v>628</v>
      </c>
      <c r="G64" s="277" t="s">
        <v>624</v>
      </c>
      <c r="H64" s="274" t="s">
        <v>183</v>
      </c>
      <c r="I64" s="273" t="s">
        <v>358</v>
      </c>
      <c r="J64" s="273" t="s">
        <v>184</v>
      </c>
      <c r="K64" s="274" t="s">
        <v>180</v>
      </c>
      <c r="L64" s="236">
        <v>3864700</v>
      </c>
      <c r="M64" s="236">
        <v>5090129.7</v>
      </c>
      <c r="N64" s="236">
        <v>896000</v>
      </c>
      <c r="O64" s="149" t="s">
        <v>275</v>
      </c>
      <c r="P64" s="283" t="s">
        <v>933</v>
      </c>
    </row>
    <row r="65" spans="1:16" ht="409.6" customHeight="1" x14ac:dyDescent="0.25">
      <c r="A65" s="278">
        <v>61</v>
      </c>
      <c r="B65" s="148" t="s">
        <v>658</v>
      </c>
      <c r="C65" s="273" t="s">
        <v>659</v>
      </c>
      <c r="D65" s="277" t="s">
        <v>626</v>
      </c>
      <c r="E65" s="277" t="s">
        <v>616</v>
      </c>
      <c r="F65" s="277" t="s">
        <v>661</v>
      </c>
      <c r="G65" s="277" t="s">
        <v>641</v>
      </c>
      <c r="H65" s="274" t="s">
        <v>660</v>
      </c>
      <c r="I65" s="273" t="s">
        <v>805</v>
      </c>
      <c r="J65" s="273" t="s">
        <v>806</v>
      </c>
      <c r="K65" s="274" t="s">
        <v>808</v>
      </c>
      <c r="L65" s="236">
        <v>11519591.300000001</v>
      </c>
      <c r="M65" s="236">
        <v>11033867</v>
      </c>
      <c r="N65" s="236">
        <v>11033867</v>
      </c>
      <c r="O65" s="149" t="s">
        <v>807</v>
      </c>
      <c r="P65" s="283" t="s">
        <v>804</v>
      </c>
    </row>
    <row r="66" spans="1:16" ht="224.45" customHeight="1" x14ac:dyDescent="0.25">
      <c r="A66" s="278">
        <v>62</v>
      </c>
      <c r="B66" s="148" t="s">
        <v>185</v>
      </c>
      <c r="C66" s="273" t="s">
        <v>827</v>
      </c>
      <c r="D66" s="277" t="s">
        <v>626</v>
      </c>
      <c r="E66" s="277" t="s">
        <v>666</v>
      </c>
      <c r="F66" s="277" t="s">
        <v>628</v>
      </c>
      <c r="G66" s="277" t="s">
        <v>629</v>
      </c>
      <c r="H66" s="274" t="s">
        <v>186</v>
      </c>
      <c r="I66" s="273" t="s">
        <v>828</v>
      </c>
      <c r="J66" s="273" t="s">
        <v>829</v>
      </c>
      <c r="K66" s="274" t="s">
        <v>187</v>
      </c>
      <c r="L66" s="236"/>
      <c r="M66" s="236"/>
      <c r="N66" s="236"/>
      <c r="O66" s="149" t="s">
        <v>276</v>
      </c>
      <c r="P66" s="283" t="s">
        <v>830</v>
      </c>
    </row>
    <row r="67" spans="1:16" ht="290.45" customHeight="1" x14ac:dyDescent="0.25">
      <c r="A67" s="278">
        <v>63</v>
      </c>
      <c r="B67" s="148" t="s">
        <v>188</v>
      </c>
      <c r="C67" s="273" t="s">
        <v>331</v>
      </c>
      <c r="D67" s="277" t="s">
        <v>645</v>
      </c>
      <c r="E67" s="277" t="s">
        <v>666</v>
      </c>
      <c r="F67" s="277" t="s">
        <v>628</v>
      </c>
      <c r="G67" s="277" t="s">
        <v>629</v>
      </c>
      <c r="H67" s="274" t="s">
        <v>663</v>
      </c>
      <c r="I67" s="273" t="s">
        <v>662</v>
      </c>
      <c r="J67" s="273" t="s">
        <v>359</v>
      </c>
      <c r="K67" s="274" t="s">
        <v>187</v>
      </c>
      <c r="L67" s="236"/>
      <c r="M67" s="236"/>
      <c r="N67" s="236"/>
      <c r="O67" s="149" t="s">
        <v>277</v>
      </c>
      <c r="P67" s="283" t="s">
        <v>831</v>
      </c>
    </row>
    <row r="68" spans="1:16" ht="264" customHeight="1" x14ac:dyDescent="0.25">
      <c r="A68" s="278">
        <v>64</v>
      </c>
      <c r="B68" s="148" t="s">
        <v>671</v>
      </c>
      <c r="C68" s="273" t="s">
        <v>668</v>
      </c>
      <c r="D68" s="277" t="s">
        <v>645</v>
      </c>
      <c r="E68" s="277" t="s">
        <v>666</v>
      </c>
      <c r="F68" s="277" t="s">
        <v>615</v>
      </c>
      <c r="G68" s="277" t="s">
        <v>629</v>
      </c>
      <c r="H68" s="274" t="s">
        <v>665</v>
      </c>
      <c r="I68" s="273" t="s">
        <v>669</v>
      </c>
      <c r="J68" s="273" t="s">
        <v>670</v>
      </c>
      <c r="K68" s="274" t="s">
        <v>664</v>
      </c>
      <c r="L68" s="236">
        <v>324948</v>
      </c>
      <c r="M68" s="236">
        <v>324948</v>
      </c>
      <c r="N68" s="236">
        <v>324948</v>
      </c>
      <c r="O68" s="149" t="s">
        <v>672</v>
      </c>
      <c r="P68" s="283" t="s">
        <v>832</v>
      </c>
    </row>
    <row r="69" spans="1:16" ht="158.44999999999999" customHeight="1" x14ac:dyDescent="0.25">
      <c r="A69" s="278">
        <v>65</v>
      </c>
      <c r="B69" s="148" t="s">
        <v>472</v>
      </c>
      <c r="C69" s="273" t="s">
        <v>471</v>
      </c>
      <c r="D69" s="277" t="s">
        <v>625</v>
      </c>
      <c r="E69" s="277" t="s">
        <v>616</v>
      </c>
      <c r="F69" s="277" t="s">
        <v>646</v>
      </c>
      <c r="G69" s="277" t="s">
        <v>624</v>
      </c>
      <c r="H69" s="274" t="s">
        <v>53</v>
      </c>
      <c r="I69" s="273" t="s">
        <v>189</v>
      </c>
      <c r="J69" s="273" t="s">
        <v>447</v>
      </c>
      <c r="K69" s="274" t="s">
        <v>190</v>
      </c>
      <c r="L69" s="236"/>
      <c r="M69" s="236"/>
      <c r="N69" s="236"/>
      <c r="O69" s="149" t="s">
        <v>278</v>
      </c>
      <c r="P69" s="283" t="s">
        <v>947</v>
      </c>
    </row>
    <row r="70" spans="1:16" ht="132" customHeight="1" x14ac:dyDescent="0.25">
      <c r="A70" s="278">
        <v>66</v>
      </c>
      <c r="B70" s="148" t="s">
        <v>473</v>
      </c>
      <c r="C70" s="273" t="s">
        <v>450</v>
      </c>
      <c r="D70" s="277" t="s">
        <v>625</v>
      </c>
      <c r="E70" s="277" t="s">
        <v>616</v>
      </c>
      <c r="F70" s="277" t="s">
        <v>647</v>
      </c>
      <c r="G70" s="277" t="s">
        <v>624</v>
      </c>
      <c r="H70" s="274" t="s">
        <v>53</v>
      </c>
      <c r="I70" s="273" t="s">
        <v>189</v>
      </c>
      <c r="J70" s="273" t="s">
        <v>449</v>
      </c>
      <c r="K70" s="274" t="s">
        <v>190</v>
      </c>
      <c r="L70" s="236"/>
      <c r="M70" s="236"/>
      <c r="N70" s="236"/>
      <c r="O70" s="149" t="s">
        <v>279</v>
      </c>
      <c r="P70" s="283" t="s">
        <v>448</v>
      </c>
    </row>
    <row r="71" spans="1:16" ht="171.6" customHeight="1" x14ac:dyDescent="0.25">
      <c r="A71" s="278">
        <v>67</v>
      </c>
      <c r="B71" s="148" t="s">
        <v>474</v>
      </c>
      <c r="C71" s="273" t="s">
        <v>452</v>
      </c>
      <c r="D71" s="277" t="s">
        <v>625</v>
      </c>
      <c r="E71" s="277" t="s">
        <v>649</v>
      </c>
      <c r="F71" s="277" t="s">
        <v>648</v>
      </c>
      <c r="G71" s="277" t="s">
        <v>624</v>
      </c>
      <c r="H71" s="274" t="s">
        <v>53</v>
      </c>
      <c r="I71" s="273" t="s">
        <v>189</v>
      </c>
      <c r="J71" s="273" t="s">
        <v>451</v>
      </c>
      <c r="K71" s="274" t="s">
        <v>190</v>
      </c>
      <c r="L71" s="236"/>
      <c r="M71" s="236"/>
      <c r="N71" s="236"/>
      <c r="O71" s="149" t="s">
        <v>280</v>
      </c>
      <c r="P71" s="283" t="s">
        <v>948</v>
      </c>
    </row>
    <row r="72" spans="1:16" ht="184.9" customHeight="1" x14ac:dyDescent="0.25">
      <c r="A72" s="278">
        <v>68</v>
      </c>
      <c r="B72" s="148" t="s">
        <v>475</v>
      </c>
      <c r="C72" s="273" t="s">
        <v>453</v>
      </c>
      <c r="D72" s="277" t="s">
        <v>626</v>
      </c>
      <c r="E72" s="277" t="s">
        <v>649</v>
      </c>
      <c r="F72" s="277" t="s">
        <v>648</v>
      </c>
      <c r="G72" s="277" t="s">
        <v>624</v>
      </c>
      <c r="H72" s="274" t="s">
        <v>53</v>
      </c>
      <c r="I72" s="273" t="s">
        <v>191</v>
      </c>
      <c r="J72" s="273" t="s">
        <v>454</v>
      </c>
      <c r="K72" s="274" t="s">
        <v>190</v>
      </c>
      <c r="L72" s="236"/>
      <c r="M72" s="236"/>
      <c r="N72" s="236"/>
      <c r="O72" s="149" t="s">
        <v>281</v>
      </c>
      <c r="P72" s="283" t="s">
        <v>455</v>
      </c>
    </row>
    <row r="73" spans="1:16" ht="158.44999999999999" customHeight="1" x14ac:dyDescent="0.25">
      <c r="A73" s="278">
        <v>69</v>
      </c>
      <c r="B73" s="148" t="s">
        <v>476</v>
      </c>
      <c r="C73" s="273" t="s">
        <v>456</v>
      </c>
      <c r="D73" s="277" t="s">
        <v>626</v>
      </c>
      <c r="E73" s="277" t="s">
        <v>649</v>
      </c>
      <c r="F73" s="277" t="s">
        <v>648</v>
      </c>
      <c r="G73" s="277" t="s">
        <v>624</v>
      </c>
      <c r="H73" s="274" t="s">
        <v>53</v>
      </c>
      <c r="I73" s="273" t="s">
        <v>189</v>
      </c>
      <c r="J73" s="273" t="s">
        <v>457</v>
      </c>
      <c r="K73" s="274" t="s">
        <v>190</v>
      </c>
      <c r="L73" s="236"/>
      <c r="M73" s="236"/>
      <c r="N73" s="236"/>
      <c r="O73" s="149" t="s">
        <v>282</v>
      </c>
      <c r="P73" s="283" t="s">
        <v>458</v>
      </c>
    </row>
    <row r="74" spans="1:16" ht="250.9" customHeight="1" x14ac:dyDescent="0.25">
      <c r="A74" s="278">
        <v>70</v>
      </c>
      <c r="B74" s="148" t="s">
        <v>477</v>
      </c>
      <c r="C74" s="273" t="s">
        <v>459</v>
      </c>
      <c r="D74" s="277" t="s">
        <v>626</v>
      </c>
      <c r="E74" s="277" t="s">
        <v>649</v>
      </c>
      <c r="F74" s="277" t="s">
        <v>648</v>
      </c>
      <c r="G74" s="277" t="s">
        <v>624</v>
      </c>
      <c r="H74" s="274" t="s">
        <v>53</v>
      </c>
      <c r="I74" s="273" t="s">
        <v>189</v>
      </c>
      <c r="J74" s="273" t="s">
        <v>461</v>
      </c>
      <c r="K74" s="274" t="s">
        <v>190</v>
      </c>
      <c r="L74" s="236"/>
      <c r="M74" s="236"/>
      <c r="N74" s="236"/>
      <c r="O74" s="149" t="s">
        <v>283</v>
      </c>
      <c r="P74" s="283" t="s">
        <v>949</v>
      </c>
    </row>
    <row r="75" spans="1:16" ht="171.6" customHeight="1" x14ac:dyDescent="0.25">
      <c r="A75" s="278">
        <v>71</v>
      </c>
      <c r="B75" s="273" t="s">
        <v>465</v>
      </c>
      <c r="C75" s="273" t="s">
        <v>460</v>
      </c>
      <c r="D75" s="277" t="s">
        <v>626</v>
      </c>
      <c r="E75" s="277" t="s">
        <v>631</v>
      </c>
      <c r="F75" s="277" t="s">
        <v>646</v>
      </c>
      <c r="G75" s="277" t="s">
        <v>624</v>
      </c>
      <c r="H75" s="274" t="s">
        <v>53</v>
      </c>
      <c r="I75" s="273" t="s">
        <v>189</v>
      </c>
      <c r="J75" s="273" t="s">
        <v>462</v>
      </c>
      <c r="K75" s="274" t="s">
        <v>190</v>
      </c>
      <c r="L75" s="236"/>
      <c r="M75" s="236"/>
      <c r="N75" s="236"/>
      <c r="O75" s="149" t="s">
        <v>544</v>
      </c>
      <c r="P75" s="283" t="s">
        <v>950</v>
      </c>
    </row>
    <row r="76" spans="1:16" ht="145.15" customHeight="1" x14ac:dyDescent="0.25">
      <c r="A76" s="278">
        <v>72</v>
      </c>
      <c r="B76" s="148" t="s">
        <v>466</v>
      </c>
      <c r="C76" s="273" t="s">
        <v>464</v>
      </c>
      <c r="D76" s="277" t="s">
        <v>626</v>
      </c>
      <c r="E76" s="277" t="s">
        <v>649</v>
      </c>
      <c r="F76" s="277" t="s">
        <v>648</v>
      </c>
      <c r="G76" s="277" t="s">
        <v>624</v>
      </c>
      <c r="H76" s="274" t="s">
        <v>53</v>
      </c>
      <c r="I76" s="273" t="s">
        <v>189</v>
      </c>
      <c r="J76" s="273" t="s">
        <v>463</v>
      </c>
      <c r="K76" s="274" t="s">
        <v>190</v>
      </c>
      <c r="L76" s="236"/>
      <c r="M76" s="236"/>
      <c r="N76" s="236"/>
      <c r="O76" s="149" t="s">
        <v>545</v>
      </c>
      <c r="P76" s="283" t="s">
        <v>951</v>
      </c>
    </row>
    <row r="77" spans="1:16" ht="132" customHeight="1" x14ac:dyDescent="0.25">
      <c r="A77" s="278">
        <v>73</v>
      </c>
      <c r="B77" s="148" t="s">
        <v>467</v>
      </c>
      <c r="C77" s="273" t="s">
        <v>468</v>
      </c>
      <c r="D77" s="277" t="s">
        <v>626</v>
      </c>
      <c r="E77" s="277" t="s">
        <v>649</v>
      </c>
      <c r="F77" s="277" t="s">
        <v>648</v>
      </c>
      <c r="G77" s="277" t="s">
        <v>624</v>
      </c>
      <c r="H77" s="274" t="s">
        <v>53</v>
      </c>
      <c r="I77" s="273" t="s">
        <v>470</v>
      </c>
      <c r="J77" s="273" t="s">
        <v>469</v>
      </c>
      <c r="K77" s="274" t="s">
        <v>190</v>
      </c>
      <c r="L77" s="236"/>
      <c r="M77" s="236"/>
      <c r="N77" s="236"/>
      <c r="O77" s="149" t="s">
        <v>546</v>
      </c>
      <c r="P77" s="283" t="s">
        <v>952</v>
      </c>
    </row>
    <row r="78" spans="1:16" ht="409.6" customHeight="1" x14ac:dyDescent="0.25">
      <c r="A78" s="278">
        <v>74</v>
      </c>
      <c r="B78" s="148" t="s">
        <v>379</v>
      </c>
      <c r="C78" s="273" t="s">
        <v>833</v>
      </c>
      <c r="D78" s="277" t="s">
        <v>675</v>
      </c>
      <c r="E78" s="277" t="s">
        <v>667</v>
      </c>
      <c r="F78" s="277" t="s">
        <v>615</v>
      </c>
      <c r="G78" s="277"/>
      <c r="H78" s="273" t="s">
        <v>393</v>
      </c>
      <c r="I78" s="273" t="s">
        <v>397</v>
      </c>
      <c r="J78" s="273" t="s">
        <v>834</v>
      </c>
      <c r="K78" s="274" t="s">
        <v>192</v>
      </c>
      <c r="L78" s="236">
        <f>1822500+165250</f>
        <v>1987750</v>
      </c>
      <c r="M78" s="236">
        <v>3222500</v>
      </c>
      <c r="N78" s="236">
        <v>272500</v>
      </c>
      <c r="O78" s="149" t="s">
        <v>401</v>
      </c>
      <c r="P78" s="283" t="s">
        <v>943</v>
      </c>
    </row>
    <row r="79" spans="1:16" ht="158.44999999999999" customHeight="1" x14ac:dyDescent="0.25">
      <c r="A79" s="278">
        <v>75</v>
      </c>
      <c r="B79" s="148" t="s">
        <v>54</v>
      </c>
      <c r="C79" s="273" t="s">
        <v>838</v>
      </c>
      <c r="D79" s="277" t="s">
        <v>839</v>
      </c>
      <c r="E79" s="277" t="s">
        <v>667</v>
      </c>
      <c r="F79" s="277" t="s">
        <v>628</v>
      </c>
      <c r="G79" s="277" t="s">
        <v>629</v>
      </c>
      <c r="H79" s="274" t="s">
        <v>835</v>
      </c>
      <c r="I79" s="273" t="s">
        <v>800</v>
      </c>
      <c r="J79" s="273" t="s">
        <v>837</v>
      </c>
      <c r="K79" s="274" t="s">
        <v>192</v>
      </c>
      <c r="L79" s="236">
        <v>1000000</v>
      </c>
      <c r="M79" s="236">
        <v>1000000</v>
      </c>
      <c r="N79" s="236">
        <v>1000000</v>
      </c>
      <c r="O79" s="149" t="s">
        <v>799</v>
      </c>
      <c r="P79" s="283" t="s">
        <v>836</v>
      </c>
    </row>
    <row r="80" spans="1:16" ht="171.6" customHeight="1" x14ac:dyDescent="0.25">
      <c r="A80" s="278">
        <v>76</v>
      </c>
      <c r="B80" s="148" t="s">
        <v>392</v>
      </c>
      <c r="C80" s="273" t="s">
        <v>552</v>
      </c>
      <c r="D80" s="277" t="s">
        <v>675</v>
      </c>
      <c r="E80" s="277" t="s">
        <v>667</v>
      </c>
      <c r="F80" s="277" t="s">
        <v>615</v>
      </c>
      <c r="G80" s="277" t="s">
        <v>629</v>
      </c>
      <c r="H80" s="273" t="s">
        <v>393</v>
      </c>
      <c r="I80" s="273" t="s">
        <v>394</v>
      </c>
      <c r="J80" s="273" t="s">
        <v>840</v>
      </c>
      <c r="K80" s="274" t="s">
        <v>192</v>
      </c>
      <c r="L80" s="236">
        <v>670000</v>
      </c>
      <c r="M80" s="236">
        <v>670000</v>
      </c>
      <c r="N80" s="236">
        <v>670000</v>
      </c>
      <c r="O80" s="273" t="s">
        <v>395</v>
      </c>
      <c r="P80" s="283" t="s">
        <v>943</v>
      </c>
    </row>
    <row r="81" spans="1:19" ht="211.15" customHeight="1" x14ac:dyDescent="0.25">
      <c r="A81" s="239">
        <v>77</v>
      </c>
      <c r="B81" s="148" t="s">
        <v>377</v>
      </c>
      <c r="C81" s="273" t="s">
        <v>378</v>
      </c>
      <c r="D81" s="277" t="s">
        <v>675</v>
      </c>
      <c r="E81" s="277" t="s">
        <v>667</v>
      </c>
      <c r="F81" s="277" t="s">
        <v>615</v>
      </c>
      <c r="G81" s="277" t="s">
        <v>629</v>
      </c>
      <c r="H81" s="273" t="s">
        <v>393</v>
      </c>
      <c r="I81" s="273" t="s">
        <v>396</v>
      </c>
      <c r="J81" s="273" t="s">
        <v>841</v>
      </c>
      <c r="K81" s="274" t="s">
        <v>192</v>
      </c>
      <c r="L81" s="236">
        <v>1400000</v>
      </c>
      <c r="M81" s="236">
        <v>1400000</v>
      </c>
      <c r="N81" s="236">
        <v>1400000</v>
      </c>
      <c r="O81" s="273" t="s">
        <v>400</v>
      </c>
      <c r="P81" s="283" t="s">
        <v>943</v>
      </c>
    </row>
    <row r="82" spans="1:19" ht="224.45" customHeight="1" x14ac:dyDescent="0.25">
      <c r="A82" s="239">
        <v>78</v>
      </c>
      <c r="B82" s="148" t="s">
        <v>380</v>
      </c>
      <c r="C82" s="273" t="s">
        <v>538</v>
      </c>
      <c r="D82" s="277" t="s">
        <v>675</v>
      </c>
      <c r="E82" s="277" t="s">
        <v>667</v>
      </c>
      <c r="F82" s="277" t="s">
        <v>615</v>
      </c>
      <c r="G82" s="277" t="s">
        <v>629</v>
      </c>
      <c r="H82" s="273" t="s">
        <v>478</v>
      </c>
      <c r="I82" s="273" t="s">
        <v>398</v>
      </c>
      <c r="J82" s="273" t="s">
        <v>842</v>
      </c>
      <c r="K82" s="274" t="s">
        <v>192</v>
      </c>
      <c r="L82" s="236">
        <f>220000+665000</f>
        <v>885000</v>
      </c>
      <c r="M82" s="236">
        <v>665000</v>
      </c>
      <c r="N82" s="236">
        <v>665000</v>
      </c>
      <c r="O82" s="149" t="s">
        <v>399</v>
      </c>
      <c r="P82" s="283" t="s">
        <v>944</v>
      </c>
    </row>
    <row r="83" spans="1:19" ht="92.45" customHeight="1" x14ac:dyDescent="0.25">
      <c r="A83" s="314">
        <v>79</v>
      </c>
      <c r="B83" s="148" t="s">
        <v>369</v>
      </c>
      <c r="C83" s="295" t="s">
        <v>673</v>
      </c>
      <c r="D83" s="296" t="s">
        <v>675</v>
      </c>
      <c r="E83" s="296" t="s">
        <v>667</v>
      </c>
      <c r="F83" s="296" t="s">
        <v>615</v>
      </c>
      <c r="G83" s="296" t="s">
        <v>629</v>
      </c>
      <c r="H83" s="296" t="s">
        <v>674</v>
      </c>
      <c r="I83" s="295" t="s">
        <v>680</v>
      </c>
      <c r="J83" s="295" t="s">
        <v>679</v>
      </c>
      <c r="K83" s="296" t="s">
        <v>18</v>
      </c>
      <c r="L83" s="236">
        <f>L84+L85+L86</f>
        <v>9750558.8000000007</v>
      </c>
      <c r="M83" s="236">
        <f t="shared" ref="M83:N83" si="0">M84+M85+M86</f>
        <v>8152574</v>
      </c>
      <c r="N83" s="236">
        <f t="shared" si="0"/>
        <v>10677132</v>
      </c>
      <c r="O83" s="297" t="s">
        <v>284</v>
      </c>
      <c r="P83" s="319" t="s">
        <v>942</v>
      </c>
    </row>
    <row r="84" spans="1:19" ht="105.6" customHeight="1" x14ac:dyDescent="0.25">
      <c r="A84" s="315"/>
      <c r="B84" s="148" t="s">
        <v>676</v>
      </c>
      <c r="C84" s="295"/>
      <c r="D84" s="296"/>
      <c r="E84" s="296"/>
      <c r="F84" s="296"/>
      <c r="G84" s="296"/>
      <c r="H84" s="296"/>
      <c r="I84" s="295"/>
      <c r="J84" s="295"/>
      <c r="K84" s="296"/>
      <c r="L84" s="236">
        <v>5100648.8</v>
      </c>
      <c r="M84" s="236">
        <v>5750574</v>
      </c>
      <c r="N84" s="236">
        <v>8245632</v>
      </c>
      <c r="O84" s="297"/>
      <c r="P84" s="319"/>
    </row>
    <row r="85" spans="1:19" ht="92.45" customHeight="1" x14ac:dyDescent="0.25">
      <c r="A85" s="315"/>
      <c r="B85" s="148" t="s">
        <v>677</v>
      </c>
      <c r="C85" s="295"/>
      <c r="D85" s="296"/>
      <c r="E85" s="296"/>
      <c r="F85" s="296"/>
      <c r="G85" s="296"/>
      <c r="H85" s="296"/>
      <c r="I85" s="295"/>
      <c r="J85" s="295"/>
      <c r="K85" s="296"/>
      <c r="L85" s="236">
        <v>3000800</v>
      </c>
      <c r="M85" s="236">
        <v>1117000</v>
      </c>
      <c r="N85" s="236">
        <v>719000</v>
      </c>
      <c r="O85" s="297"/>
      <c r="P85" s="319"/>
    </row>
    <row r="86" spans="1:19" ht="105.6" customHeight="1" x14ac:dyDescent="0.25">
      <c r="A86" s="316"/>
      <c r="B86" s="148" t="s">
        <v>678</v>
      </c>
      <c r="C86" s="295"/>
      <c r="D86" s="296"/>
      <c r="E86" s="296"/>
      <c r="F86" s="296"/>
      <c r="G86" s="296"/>
      <c r="H86" s="296"/>
      <c r="I86" s="295"/>
      <c r="J86" s="295"/>
      <c r="K86" s="296"/>
      <c r="L86" s="236">
        <v>1649110</v>
      </c>
      <c r="M86" s="236">
        <v>1285000</v>
      </c>
      <c r="N86" s="236">
        <v>1712500</v>
      </c>
      <c r="O86" s="297"/>
      <c r="P86" s="319"/>
    </row>
    <row r="87" spans="1:19" ht="409.5" x14ac:dyDescent="0.25">
      <c r="A87" s="278">
        <v>80</v>
      </c>
      <c r="B87" s="148" t="s">
        <v>55</v>
      </c>
      <c r="C87" s="273" t="s">
        <v>681</v>
      </c>
      <c r="D87" s="277" t="s">
        <v>675</v>
      </c>
      <c r="E87" s="277" t="s">
        <v>667</v>
      </c>
      <c r="F87" s="277" t="s">
        <v>615</v>
      </c>
      <c r="G87" s="277" t="s">
        <v>629</v>
      </c>
      <c r="H87" s="274" t="s">
        <v>480</v>
      </c>
      <c r="I87" s="273" t="s">
        <v>692</v>
      </c>
      <c r="J87" s="273" t="s">
        <v>694</v>
      </c>
      <c r="K87" s="274" t="s">
        <v>482</v>
      </c>
      <c r="L87" s="236">
        <v>25000000</v>
      </c>
      <c r="M87" s="236">
        <v>25000000</v>
      </c>
      <c r="N87" s="236">
        <v>25000000</v>
      </c>
      <c r="O87" s="149" t="s">
        <v>543</v>
      </c>
      <c r="P87" s="283" t="s">
        <v>940</v>
      </c>
    </row>
    <row r="88" spans="1:19" ht="255" x14ac:dyDescent="0.25">
      <c r="A88" s="278">
        <v>81</v>
      </c>
      <c r="B88" s="148" t="s">
        <v>686</v>
      </c>
      <c r="C88" s="273" t="s">
        <v>687</v>
      </c>
      <c r="D88" s="274" t="s">
        <v>675</v>
      </c>
      <c r="E88" s="274" t="s">
        <v>667</v>
      </c>
      <c r="F88" s="274" t="s">
        <v>615</v>
      </c>
      <c r="G88" s="274" t="s">
        <v>629</v>
      </c>
      <c r="H88" s="274" t="s">
        <v>479</v>
      </c>
      <c r="I88" s="273" t="s">
        <v>693</v>
      </c>
      <c r="J88" s="273" t="s">
        <v>694</v>
      </c>
      <c r="K88" s="274" t="s">
        <v>482</v>
      </c>
      <c r="L88" s="236">
        <v>22857575.300000001</v>
      </c>
      <c r="M88" s="236">
        <v>18860000</v>
      </c>
      <c r="N88" s="236">
        <v>18980000</v>
      </c>
      <c r="O88" s="149" t="s">
        <v>543</v>
      </c>
      <c r="P88" s="283" t="s">
        <v>941</v>
      </c>
    </row>
    <row r="89" spans="1:19" ht="255" x14ac:dyDescent="0.25">
      <c r="A89" s="278">
        <v>82</v>
      </c>
      <c r="B89" s="148" t="s">
        <v>688</v>
      </c>
      <c r="C89" s="273" t="s">
        <v>689</v>
      </c>
      <c r="D89" s="274" t="s">
        <v>675</v>
      </c>
      <c r="E89" s="274" t="s">
        <v>667</v>
      </c>
      <c r="F89" s="274" t="s">
        <v>615</v>
      </c>
      <c r="G89" s="274" t="s">
        <v>629</v>
      </c>
      <c r="H89" s="274" t="s">
        <v>479</v>
      </c>
      <c r="I89" s="273" t="s">
        <v>693</v>
      </c>
      <c r="J89" s="273" t="s">
        <v>694</v>
      </c>
      <c r="K89" s="274" t="s">
        <v>482</v>
      </c>
      <c r="L89" s="236">
        <v>4550000</v>
      </c>
      <c r="M89" s="236">
        <v>8720000</v>
      </c>
      <c r="N89" s="236">
        <v>10530000</v>
      </c>
      <c r="O89" s="149" t="s">
        <v>543</v>
      </c>
      <c r="P89" s="283" t="s">
        <v>941</v>
      </c>
    </row>
    <row r="90" spans="1:19" ht="255" x14ac:dyDescent="0.25">
      <c r="A90" s="278">
        <v>83</v>
      </c>
      <c r="B90" s="148" t="s">
        <v>690</v>
      </c>
      <c r="C90" s="273" t="s">
        <v>691</v>
      </c>
      <c r="D90" s="274" t="s">
        <v>675</v>
      </c>
      <c r="E90" s="274" t="s">
        <v>667</v>
      </c>
      <c r="F90" s="274" t="s">
        <v>615</v>
      </c>
      <c r="G90" s="274" t="s">
        <v>629</v>
      </c>
      <c r="H90" s="274" t="s">
        <v>479</v>
      </c>
      <c r="I90" s="273" t="s">
        <v>696</v>
      </c>
      <c r="J90" s="273" t="s">
        <v>695</v>
      </c>
      <c r="K90" s="274" t="s">
        <v>898</v>
      </c>
      <c r="L90" s="236">
        <v>1941237.3</v>
      </c>
      <c r="M90" s="236">
        <v>1281911.2</v>
      </c>
      <c r="N90" s="236">
        <v>1274958.2</v>
      </c>
      <c r="O90" s="149" t="s">
        <v>543</v>
      </c>
      <c r="P90" s="283" t="s">
        <v>941</v>
      </c>
    </row>
    <row r="91" spans="1:19" ht="357" x14ac:dyDescent="0.25">
      <c r="A91" s="278">
        <v>84</v>
      </c>
      <c r="B91" s="148" t="s">
        <v>684</v>
      </c>
      <c r="C91" s="273" t="s">
        <v>683</v>
      </c>
      <c r="D91" s="274" t="s">
        <v>675</v>
      </c>
      <c r="E91" s="274" t="s">
        <v>667</v>
      </c>
      <c r="F91" s="274" t="s">
        <v>615</v>
      </c>
      <c r="G91" s="274" t="s">
        <v>629</v>
      </c>
      <c r="H91" s="274" t="s">
        <v>479</v>
      </c>
      <c r="I91" s="273" t="s">
        <v>682</v>
      </c>
      <c r="J91" s="273" t="s">
        <v>685</v>
      </c>
      <c r="K91" s="274" t="s">
        <v>482</v>
      </c>
      <c r="L91" s="236">
        <f>36144829.3+24500000</f>
        <v>60644829.299999997</v>
      </c>
      <c r="M91" s="236">
        <v>36144829.299999997</v>
      </c>
      <c r="N91" s="236">
        <v>36144829.299999997</v>
      </c>
      <c r="O91" s="149" t="s">
        <v>543</v>
      </c>
      <c r="P91" s="283" t="s">
        <v>941</v>
      </c>
    </row>
    <row r="92" spans="1:19" ht="409.6" customHeight="1" x14ac:dyDescent="0.25">
      <c r="A92" s="278">
        <v>85</v>
      </c>
      <c r="B92" s="148" t="s">
        <v>701</v>
      </c>
      <c r="C92" s="148" t="s">
        <v>700</v>
      </c>
      <c r="D92" s="277" t="s">
        <v>675</v>
      </c>
      <c r="E92" s="277" t="s">
        <v>667</v>
      </c>
      <c r="F92" s="277" t="s">
        <v>615</v>
      </c>
      <c r="G92" s="277" t="s">
        <v>629</v>
      </c>
      <c r="H92" s="273" t="s">
        <v>697</v>
      </c>
      <c r="I92" s="273" t="s">
        <v>698</v>
      </c>
      <c r="J92" s="273" t="s">
        <v>699</v>
      </c>
      <c r="K92" s="274" t="s">
        <v>373</v>
      </c>
      <c r="L92" s="236">
        <v>11660302.699999999</v>
      </c>
      <c r="M92" s="236">
        <v>6711816</v>
      </c>
      <c r="N92" s="236">
        <v>2666725</v>
      </c>
      <c r="O92" s="149" t="s">
        <v>388</v>
      </c>
      <c r="P92" s="283" t="s">
        <v>843</v>
      </c>
      <c r="S92" s="240"/>
    </row>
    <row r="93" spans="1:19" ht="277.14999999999998" customHeight="1" x14ac:dyDescent="0.25">
      <c r="A93" s="278">
        <v>86</v>
      </c>
      <c r="B93" s="148" t="s">
        <v>703</v>
      </c>
      <c r="C93" s="273" t="s">
        <v>704</v>
      </c>
      <c r="D93" s="277" t="s">
        <v>675</v>
      </c>
      <c r="E93" s="277" t="s">
        <v>667</v>
      </c>
      <c r="F93" s="277" t="s">
        <v>615</v>
      </c>
      <c r="G93" s="277" t="s">
        <v>629</v>
      </c>
      <c r="H93" s="283" t="s">
        <v>705</v>
      </c>
      <c r="I93" s="273" t="s">
        <v>706</v>
      </c>
      <c r="J93" s="273" t="s">
        <v>707</v>
      </c>
      <c r="K93" s="274" t="s">
        <v>373</v>
      </c>
      <c r="L93" s="236">
        <v>4028000</v>
      </c>
      <c r="M93" s="236">
        <v>4058000</v>
      </c>
      <c r="N93" s="236">
        <v>4058000</v>
      </c>
      <c r="O93" s="149" t="s">
        <v>388</v>
      </c>
      <c r="P93" s="283" t="s">
        <v>843</v>
      </c>
      <c r="S93" s="240"/>
    </row>
    <row r="94" spans="1:19" ht="230.45" customHeight="1" x14ac:dyDescent="0.25">
      <c r="A94" s="278">
        <v>87</v>
      </c>
      <c r="B94" s="148" t="s">
        <v>374</v>
      </c>
      <c r="C94" s="273" t="s">
        <v>390</v>
      </c>
      <c r="D94" s="277" t="s">
        <v>675</v>
      </c>
      <c r="E94" s="277" t="s">
        <v>667</v>
      </c>
      <c r="F94" s="277" t="s">
        <v>615</v>
      </c>
      <c r="G94" s="277" t="s">
        <v>629</v>
      </c>
      <c r="H94" s="273" t="s">
        <v>424</v>
      </c>
      <c r="I94" s="273" t="s">
        <v>389</v>
      </c>
      <c r="J94" s="273" t="s">
        <v>375</v>
      </c>
      <c r="K94" s="274" t="s">
        <v>376</v>
      </c>
      <c r="L94" s="236">
        <v>9649554.3000000007</v>
      </c>
      <c r="M94" s="236">
        <v>9649554.3000000007</v>
      </c>
      <c r="N94" s="236"/>
      <c r="O94" s="149" t="s">
        <v>844</v>
      </c>
      <c r="P94" s="283" t="s">
        <v>702</v>
      </c>
      <c r="S94" s="240"/>
    </row>
    <row r="95" spans="1:19" ht="198" customHeight="1" x14ac:dyDescent="0.25">
      <c r="A95" s="278">
        <v>88</v>
      </c>
      <c r="B95" s="148" t="s">
        <v>710</v>
      </c>
      <c r="C95" s="273" t="s">
        <v>708</v>
      </c>
      <c r="D95" s="277" t="s">
        <v>675</v>
      </c>
      <c r="E95" s="277" t="s">
        <v>667</v>
      </c>
      <c r="F95" s="277" t="s">
        <v>615</v>
      </c>
      <c r="G95" s="277" t="s">
        <v>629</v>
      </c>
      <c r="H95" s="273" t="s">
        <v>481</v>
      </c>
      <c r="I95" s="273" t="s">
        <v>711</v>
      </c>
      <c r="J95" s="273" t="s">
        <v>709</v>
      </c>
      <c r="K95" s="274" t="s">
        <v>373</v>
      </c>
      <c r="L95" s="236">
        <v>3200000</v>
      </c>
      <c r="M95" s="236">
        <v>3200000</v>
      </c>
      <c r="N95" s="236">
        <v>3200000</v>
      </c>
      <c r="O95" s="149" t="s">
        <v>388</v>
      </c>
      <c r="P95" s="283" t="s">
        <v>843</v>
      </c>
    </row>
    <row r="96" spans="1:19" ht="224.45" customHeight="1" x14ac:dyDescent="0.25">
      <c r="A96" s="278">
        <v>89</v>
      </c>
      <c r="B96" s="148" t="s">
        <v>430</v>
      </c>
      <c r="C96" s="273" t="s">
        <v>712</v>
      </c>
      <c r="D96" s="277" t="s">
        <v>675</v>
      </c>
      <c r="E96" s="277" t="s">
        <v>667</v>
      </c>
      <c r="F96" s="277" t="s">
        <v>615</v>
      </c>
      <c r="G96" s="277" t="s">
        <v>629</v>
      </c>
      <c r="H96" s="273" t="s">
        <v>713</v>
      </c>
      <c r="I96" s="273" t="s">
        <v>381</v>
      </c>
      <c r="J96" s="273" t="s">
        <v>383</v>
      </c>
      <c r="K96" s="274" t="s">
        <v>371</v>
      </c>
      <c r="L96" s="236">
        <v>41320000</v>
      </c>
      <c r="M96" s="236">
        <v>38500000</v>
      </c>
      <c r="N96" s="236">
        <v>38500000</v>
      </c>
      <c r="O96" s="149" t="s">
        <v>382</v>
      </c>
      <c r="P96" s="283" t="s">
        <v>939</v>
      </c>
    </row>
    <row r="97" spans="1:16" ht="409.6" customHeight="1" x14ac:dyDescent="0.25">
      <c r="A97" s="278">
        <v>90</v>
      </c>
      <c r="B97" s="148" t="s">
        <v>718</v>
      </c>
      <c r="C97" s="273" t="s">
        <v>715</v>
      </c>
      <c r="D97" s="277" t="s">
        <v>675</v>
      </c>
      <c r="E97" s="277" t="s">
        <v>667</v>
      </c>
      <c r="F97" s="277" t="s">
        <v>615</v>
      </c>
      <c r="G97" s="277" t="s">
        <v>629</v>
      </c>
      <c r="H97" s="273" t="s">
        <v>714</v>
      </c>
      <c r="I97" s="273" t="s">
        <v>723</v>
      </c>
      <c r="J97" s="273" t="s">
        <v>724</v>
      </c>
      <c r="K97" s="274" t="s">
        <v>371</v>
      </c>
      <c r="L97" s="236">
        <v>4852500</v>
      </c>
      <c r="M97" s="236">
        <v>11357500</v>
      </c>
      <c r="N97" s="236">
        <v>24113900</v>
      </c>
      <c r="O97" s="149" t="s">
        <v>716</v>
      </c>
      <c r="P97" s="283" t="s">
        <v>939</v>
      </c>
    </row>
    <row r="98" spans="1:16" ht="409.6" customHeight="1" x14ac:dyDescent="0.25">
      <c r="A98" s="278">
        <v>91</v>
      </c>
      <c r="B98" s="148" t="s">
        <v>719</v>
      </c>
      <c r="C98" s="273" t="s">
        <v>717</v>
      </c>
      <c r="D98" s="277" t="s">
        <v>675</v>
      </c>
      <c r="E98" s="277" t="s">
        <v>667</v>
      </c>
      <c r="F98" s="277" t="s">
        <v>615</v>
      </c>
      <c r="G98" s="274" t="s">
        <v>629</v>
      </c>
      <c r="H98" s="273" t="s">
        <v>720</v>
      </c>
      <c r="I98" s="273" t="s">
        <v>722</v>
      </c>
      <c r="J98" s="273" t="s">
        <v>721</v>
      </c>
      <c r="K98" s="274" t="s">
        <v>371</v>
      </c>
      <c r="L98" s="236">
        <v>4852500</v>
      </c>
      <c r="M98" s="236">
        <v>11357500</v>
      </c>
      <c r="N98" s="236">
        <v>24113900</v>
      </c>
      <c r="O98" s="149" t="s">
        <v>716</v>
      </c>
      <c r="P98" s="283" t="s">
        <v>939</v>
      </c>
    </row>
    <row r="99" spans="1:16" ht="303.60000000000002" customHeight="1" x14ac:dyDescent="0.25">
      <c r="A99" s="278">
        <v>92</v>
      </c>
      <c r="B99" s="148" t="s">
        <v>372</v>
      </c>
      <c r="C99" s="273" t="s">
        <v>725</v>
      </c>
      <c r="D99" s="277" t="s">
        <v>675</v>
      </c>
      <c r="E99" s="277" t="s">
        <v>667</v>
      </c>
      <c r="F99" s="277" t="s">
        <v>615</v>
      </c>
      <c r="G99" s="277" t="s">
        <v>629</v>
      </c>
      <c r="H99" s="273" t="s">
        <v>384</v>
      </c>
      <c r="I99" s="273" t="s">
        <v>385</v>
      </c>
      <c r="J99" s="273" t="s">
        <v>386</v>
      </c>
      <c r="K99" s="274" t="s">
        <v>371</v>
      </c>
      <c r="L99" s="236">
        <v>5000000</v>
      </c>
      <c r="M99" s="236">
        <v>5000000</v>
      </c>
      <c r="N99" s="236">
        <v>5000000</v>
      </c>
      <c r="O99" s="149" t="s">
        <v>387</v>
      </c>
      <c r="P99" s="283" t="s">
        <v>784</v>
      </c>
    </row>
    <row r="100" spans="1:16" ht="79.150000000000006" customHeight="1" x14ac:dyDescent="0.25">
      <c r="A100" s="278">
        <v>93</v>
      </c>
      <c r="B100" s="148" t="s">
        <v>193</v>
      </c>
      <c r="C100" s="273" t="s">
        <v>726</v>
      </c>
      <c r="D100" s="277" t="s">
        <v>626</v>
      </c>
      <c r="E100" s="277" t="s">
        <v>616</v>
      </c>
      <c r="F100" s="277" t="s">
        <v>650</v>
      </c>
      <c r="G100" s="277" t="s">
        <v>624</v>
      </c>
      <c r="H100" s="274" t="s">
        <v>727</v>
      </c>
      <c r="I100" s="273" t="s">
        <v>194</v>
      </c>
      <c r="J100" s="273" t="s">
        <v>541</v>
      </c>
      <c r="K100" s="274" t="s">
        <v>637</v>
      </c>
      <c r="L100" s="236"/>
      <c r="M100" s="236"/>
      <c r="N100" s="236"/>
      <c r="O100" s="149" t="s">
        <v>483</v>
      </c>
      <c r="P100" s="283" t="s">
        <v>484</v>
      </c>
    </row>
    <row r="101" spans="1:16" ht="409.15" customHeight="1" x14ac:dyDescent="0.25">
      <c r="A101" s="278">
        <v>94</v>
      </c>
      <c r="B101" s="148" t="s">
        <v>639</v>
      </c>
      <c r="C101" s="273" t="s">
        <v>638</v>
      </c>
      <c r="D101" s="277" t="s">
        <v>626</v>
      </c>
      <c r="E101" s="277" t="s">
        <v>616</v>
      </c>
      <c r="F101" s="277" t="s">
        <v>617</v>
      </c>
      <c r="G101" s="277" t="s">
        <v>624</v>
      </c>
      <c r="H101" s="274" t="s">
        <v>486</v>
      </c>
      <c r="I101" s="273" t="s">
        <v>487</v>
      </c>
      <c r="J101" s="273" t="s">
        <v>488</v>
      </c>
      <c r="K101" s="274" t="s">
        <v>637</v>
      </c>
      <c r="L101" s="236">
        <v>18000000</v>
      </c>
      <c r="M101" s="236"/>
      <c r="N101" s="236"/>
      <c r="O101" s="149" t="s">
        <v>485</v>
      </c>
      <c r="P101" s="283" t="s">
        <v>728</v>
      </c>
    </row>
    <row r="102" spans="1:16" ht="43.15" customHeight="1" x14ac:dyDescent="0.25">
      <c r="A102" s="278">
        <v>95</v>
      </c>
      <c r="B102" s="148" t="s">
        <v>370</v>
      </c>
      <c r="C102" s="273" t="s">
        <v>56</v>
      </c>
      <c r="D102" s="277" t="s">
        <v>626</v>
      </c>
      <c r="E102" s="277" t="s">
        <v>616</v>
      </c>
      <c r="F102" s="277" t="s">
        <v>617</v>
      </c>
      <c r="G102" s="277" t="s">
        <v>624</v>
      </c>
      <c r="H102" s="274" t="s">
        <v>492</v>
      </c>
      <c r="I102" s="273" t="s">
        <v>57</v>
      </c>
      <c r="J102" s="273" t="s">
        <v>493</v>
      </c>
      <c r="K102" s="274" t="s">
        <v>489</v>
      </c>
      <c r="L102" s="236"/>
      <c r="M102" s="236"/>
      <c r="N102" s="236"/>
      <c r="O102" s="149" t="s">
        <v>491</v>
      </c>
      <c r="P102" s="283" t="s">
        <v>490</v>
      </c>
    </row>
    <row r="103" spans="1:16" ht="79.150000000000006" customHeight="1" x14ac:dyDescent="0.25">
      <c r="A103" s="278">
        <v>96</v>
      </c>
      <c r="B103" s="148" t="s">
        <v>58</v>
      </c>
      <c r="C103" s="273" t="s">
        <v>59</v>
      </c>
      <c r="D103" s="277" t="s">
        <v>626</v>
      </c>
      <c r="E103" s="277" t="s">
        <v>616</v>
      </c>
      <c r="F103" s="277" t="s">
        <v>619</v>
      </c>
      <c r="G103" s="277" t="s">
        <v>624</v>
      </c>
      <c r="H103" s="274" t="s">
        <v>492</v>
      </c>
      <c r="I103" s="273" t="s">
        <v>60</v>
      </c>
      <c r="J103" s="273" t="s">
        <v>493</v>
      </c>
      <c r="K103" s="274" t="s">
        <v>489</v>
      </c>
      <c r="L103" s="236"/>
      <c r="M103" s="236"/>
      <c r="N103" s="236"/>
      <c r="O103" s="149" t="s">
        <v>542</v>
      </c>
      <c r="P103" s="283" t="s">
        <v>490</v>
      </c>
    </row>
    <row r="104" spans="1:16" ht="277.14999999999998" customHeight="1" x14ac:dyDescent="0.25">
      <c r="A104" s="278">
        <v>97</v>
      </c>
      <c r="B104" s="148" t="s">
        <v>731</v>
      </c>
      <c r="C104" s="273" t="s">
        <v>729</v>
      </c>
      <c r="D104" s="277" t="s">
        <v>625</v>
      </c>
      <c r="E104" s="277" t="s">
        <v>632</v>
      </c>
      <c r="F104" s="277" t="s">
        <v>651</v>
      </c>
      <c r="G104" s="277" t="s">
        <v>624</v>
      </c>
      <c r="H104" s="274" t="s">
        <v>494</v>
      </c>
      <c r="I104" s="273" t="s">
        <v>734</v>
      </c>
      <c r="J104" s="273" t="s">
        <v>730</v>
      </c>
      <c r="K104" s="274" t="s">
        <v>72</v>
      </c>
      <c r="L104" s="236"/>
      <c r="M104" s="236"/>
      <c r="N104" s="236"/>
      <c r="O104" s="149" t="s">
        <v>286</v>
      </c>
      <c r="P104" s="283" t="s">
        <v>285</v>
      </c>
    </row>
    <row r="105" spans="1:16" ht="316.89999999999998" customHeight="1" x14ac:dyDescent="0.25">
      <c r="A105" s="278">
        <v>98</v>
      </c>
      <c r="B105" s="148" t="s">
        <v>733</v>
      </c>
      <c r="C105" s="273" t="s">
        <v>736</v>
      </c>
      <c r="D105" s="277" t="s">
        <v>625</v>
      </c>
      <c r="E105" s="277" t="s">
        <v>632</v>
      </c>
      <c r="F105" s="277" t="s">
        <v>732</v>
      </c>
      <c r="G105" s="277" t="s">
        <v>624</v>
      </c>
      <c r="H105" s="274" t="s">
        <v>494</v>
      </c>
      <c r="I105" s="273" t="s">
        <v>734</v>
      </c>
      <c r="J105" s="273" t="s">
        <v>360</v>
      </c>
      <c r="K105" s="274" t="s">
        <v>72</v>
      </c>
      <c r="L105" s="236"/>
      <c r="M105" s="236"/>
      <c r="N105" s="236"/>
      <c r="O105" s="149" t="s">
        <v>286</v>
      </c>
      <c r="P105" s="283" t="s">
        <v>285</v>
      </c>
    </row>
    <row r="106" spans="1:16" ht="343.15" customHeight="1" x14ac:dyDescent="0.25">
      <c r="A106" s="278">
        <v>99</v>
      </c>
      <c r="B106" s="148" t="s">
        <v>61</v>
      </c>
      <c r="C106" s="273" t="s">
        <v>195</v>
      </c>
      <c r="D106" s="277" t="s">
        <v>625</v>
      </c>
      <c r="E106" s="277" t="s">
        <v>627</v>
      </c>
      <c r="F106" s="277" t="s">
        <v>619</v>
      </c>
      <c r="G106" s="277" t="s">
        <v>624</v>
      </c>
      <c r="H106" s="274" t="s">
        <v>196</v>
      </c>
      <c r="I106" s="273" t="s">
        <v>531</v>
      </c>
      <c r="J106" s="273" t="s">
        <v>361</v>
      </c>
      <c r="K106" s="274" t="s">
        <v>72</v>
      </c>
      <c r="L106" s="236"/>
      <c r="M106" s="236"/>
      <c r="N106" s="236"/>
      <c r="O106" s="149" t="s">
        <v>288</v>
      </c>
      <c r="P106" s="283" t="s">
        <v>287</v>
      </c>
    </row>
    <row r="107" spans="1:16" ht="224.45" customHeight="1" x14ac:dyDescent="0.25">
      <c r="A107" s="278">
        <v>100</v>
      </c>
      <c r="B107" s="148" t="s">
        <v>62</v>
      </c>
      <c r="C107" s="273" t="s">
        <v>332</v>
      </c>
      <c r="D107" s="277" t="s">
        <v>625</v>
      </c>
      <c r="E107" s="277" t="s">
        <v>627</v>
      </c>
      <c r="F107" s="277" t="s">
        <v>75</v>
      </c>
      <c r="G107" s="277" t="s">
        <v>624</v>
      </c>
      <c r="H107" s="274" t="s">
        <v>197</v>
      </c>
      <c r="I107" s="273" t="s">
        <v>63</v>
      </c>
      <c r="J107" s="273" t="s">
        <v>362</v>
      </c>
      <c r="K107" s="274" t="s">
        <v>72</v>
      </c>
      <c r="L107" s="236"/>
      <c r="M107" s="236"/>
      <c r="N107" s="236"/>
      <c r="O107" s="149" t="s">
        <v>290</v>
      </c>
      <c r="P107" s="283" t="s">
        <v>289</v>
      </c>
    </row>
    <row r="108" spans="1:16" ht="184.9" customHeight="1" x14ac:dyDescent="0.25">
      <c r="A108" s="278">
        <v>101</v>
      </c>
      <c r="B108" s="148" t="s">
        <v>498</v>
      </c>
      <c r="C108" s="273" t="s">
        <v>497</v>
      </c>
      <c r="D108" s="277" t="s">
        <v>625</v>
      </c>
      <c r="E108" s="277" t="s">
        <v>631</v>
      </c>
      <c r="F108" s="277" t="s">
        <v>75</v>
      </c>
      <c r="G108" s="277" t="s">
        <v>624</v>
      </c>
      <c r="H108" s="274" t="s">
        <v>198</v>
      </c>
      <c r="I108" s="273" t="s">
        <v>499</v>
      </c>
      <c r="J108" s="273" t="s">
        <v>496</v>
      </c>
      <c r="K108" s="274" t="s">
        <v>72</v>
      </c>
      <c r="L108" s="236"/>
      <c r="M108" s="236"/>
      <c r="N108" s="236"/>
      <c r="O108" s="149" t="s">
        <v>292</v>
      </c>
      <c r="P108" s="283" t="s">
        <v>291</v>
      </c>
    </row>
    <row r="109" spans="1:16" ht="184.9" customHeight="1" x14ac:dyDescent="0.25">
      <c r="A109" s="278">
        <v>102</v>
      </c>
      <c r="B109" s="148" t="s">
        <v>539</v>
      </c>
      <c r="C109" s="273" t="s">
        <v>737</v>
      </c>
      <c r="D109" s="277" t="s">
        <v>625</v>
      </c>
      <c r="E109" s="277" t="s">
        <v>636</v>
      </c>
      <c r="F109" s="277" t="s">
        <v>651</v>
      </c>
      <c r="G109" s="277" t="s">
        <v>624</v>
      </c>
      <c r="H109" s="274" t="s">
        <v>494</v>
      </c>
      <c r="I109" s="273" t="s">
        <v>363</v>
      </c>
      <c r="J109" s="273" t="s">
        <v>368</v>
      </c>
      <c r="K109" s="274" t="s">
        <v>5</v>
      </c>
      <c r="L109" s="236"/>
      <c r="M109" s="236"/>
      <c r="N109" s="236"/>
      <c r="O109" s="159" t="s">
        <v>294</v>
      </c>
      <c r="P109" s="283" t="s">
        <v>293</v>
      </c>
    </row>
    <row r="110" spans="1:16" ht="224.45" customHeight="1" x14ac:dyDescent="0.25">
      <c r="A110" s="278">
        <v>103</v>
      </c>
      <c r="B110" s="148" t="s">
        <v>200</v>
      </c>
      <c r="C110" s="273" t="s">
        <v>802</v>
      </c>
      <c r="D110" s="277" t="s">
        <v>625</v>
      </c>
      <c r="E110" s="277" t="s">
        <v>632</v>
      </c>
      <c r="F110" s="277" t="s">
        <v>651</v>
      </c>
      <c r="G110" s="277" t="s">
        <v>624</v>
      </c>
      <c r="H110" s="274" t="s">
        <v>494</v>
      </c>
      <c r="I110" s="273" t="s">
        <v>495</v>
      </c>
      <c r="J110" s="273" t="s">
        <v>935</v>
      </c>
      <c r="K110" s="274" t="s">
        <v>5</v>
      </c>
      <c r="L110" s="236"/>
      <c r="M110" s="236"/>
      <c r="N110" s="236"/>
      <c r="O110" s="159" t="s">
        <v>295</v>
      </c>
      <c r="P110" s="283" t="s">
        <v>845</v>
      </c>
    </row>
    <row r="111" spans="1:16" ht="145.15" customHeight="1" x14ac:dyDescent="0.25">
      <c r="A111" s="278">
        <v>104</v>
      </c>
      <c r="B111" s="148" t="s">
        <v>201</v>
      </c>
      <c r="C111" s="273" t="s">
        <v>856</v>
      </c>
      <c r="D111" s="277" t="s">
        <v>625</v>
      </c>
      <c r="E111" s="277" t="s">
        <v>739</v>
      </c>
      <c r="F111" s="277" t="s">
        <v>740</v>
      </c>
      <c r="G111" s="277" t="s">
        <v>624</v>
      </c>
      <c r="H111" s="274" t="s">
        <v>494</v>
      </c>
      <c r="I111" s="273" t="s">
        <v>738</v>
      </c>
      <c r="J111" s="273" t="s">
        <v>936</v>
      </c>
      <c r="K111" s="274" t="s">
        <v>5</v>
      </c>
      <c r="L111" s="236"/>
      <c r="M111" s="236"/>
      <c r="N111" s="236"/>
      <c r="O111" s="159" t="s">
        <v>855</v>
      </c>
      <c r="P111" s="283" t="s">
        <v>845</v>
      </c>
    </row>
    <row r="112" spans="1:16" ht="145.15" customHeight="1" x14ac:dyDescent="0.25">
      <c r="A112" s="278">
        <v>105</v>
      </c>
      <c r="B112" s="148" t="s">
        <v>500</v>
      </c>
      <c r="C112" s="273" t="s">
        <v>501</v>
      </c>
      <c r="D112" s="277" t="s">
        <v>625</v>
      </c>
      <c r="E112" s="277" t="s">
        <v>616</v>
      </c>
      <c r="F112" s="277" t="s">
        <v>740</v>
      </c>
      <c r="G112" s="277" t="s">
        <v>624</v>
      </c>
      <c r="H112" s="274" t="s">
        <v>967</v>
      </c>
      <c r="I112" s="273" t="s">
        <v>504</v>
      </c>
      <c r="J112" s="273" t="s">
        <v>937</v>
      </c>
      <c r="K112" s="274" t="s">
        <v>5</v>
      </c>
      <c r="L112" s="236"/>
      <c r="M112" s="236"/>
      <c r="N112" s="236"/>
      <c r="O112" s="159" t="s">
        <v>296</v>
      </c>
      <c r="P112" s="283" t="s">
        <v>845</v>
      </c>
    </row>
    <row r="113" spans="1:17" ht="330" customHeight="1" x14ac:dyDescent="0.25">
      <c r="A113" s="278">
        <v>106</v>
      </c>
      <c r="B113" s="148" t="s">
        <v>64</v>
      </c>
      <c r="C113" s="273" t="s">
        <v>741</v>
      </c>
      <c r="D113" s="277" t="s">
        <v>625</v>
      </c>
      <c r="E113" s="277" t="s">
        <v>632</v>
      </c>
      <c r="F113" s="277" t="s">
        <v>651</v>
      </c>
      <c r="G113" s="277" t="s">
        <v>624</v>
      </c>
      <c r="H113" s="274" t="s">
        <v>199</v>
      </c>
      <c r="I113" s="273" t="s">
        <v>503</v>
      </c>
      <c r="J113" s="273" t="s">
        <v>937</v>
      </c>
      <c r="K113" s="274" t="s">
        <v>5</v>
      </c>
      <c r="L113" s="236"/>
      <c r="M113" s="236"/>
      <c r="N113" s="236"/>
      <c r="O113" s="159" t="s">
        <v>502</v>
      </c>
      <c r="P113" s="283" t="s">
        <v>845</v>
      </c>
    </row>
    <row r="114" spans="1:17" ht="264" customHeight="1" x14ac:dyDescent="0.25">
      <c r="A114" s="278">
        <v>107</v>
      </c>
      <c r="B114" s="148" t="s">
        <v>507</v>
      </c>
      <c r="C114" s="273" t="s">
        <v>506</v>
      </c>
      <c r="D114" s="277" t="s">
        <v>625</v>
      </c>
      <c r="E114" s="277" t="s">
        <v>632</v>
      </c>
      <c r="F114" s="277" t="s">
        <v>617</v>
      </c>
      <c r="G114" s="277" t="s">
        <v>624</v>
      </c>
      <c r="H114" s="274" t="s">
        <v>199</v>
      </c>
      <c r="I114" s="273" t="s">
        <v>505</v>
      </c>
      <c r="J114" s="273" t="s">
        <v>937</v>
      </c>
      <c r="K114" s="274" t="s">
        <v>5</v>
      </c>
      <c r="L114" s="236"/>
      <c r="M114" s="236"/>
      <c r="N114" s="236"/>
      <c r="O114" s="159" t="s">
        <v>508</v>
      </c>
      <c r="P114" s="283" t="s">
        <v>845</v>
      </c>
    </row>
    <row r="115" spans="1:17" ht="237.6" customHeight="1" x14ac:dyDescent="0.25">
      <c r="A115" s="278">
        <v>108</v>
      </c>
      <c r="B115" s="148" t="s">
        <v>510</v>
      </c>
      <c r="C115" s="273" t="s">
        <v>801</v>
      </c>
      <c r="D115" s="277" t="s">
        <v>625</v>
      </c>
      <c r="E115" s="277" t="s">
        <v>632</v>
      </c>
      <c r="F115" s="277" t="s">
        <v>617</v>
      </c>
      <c r="G115" s="277" t="s">
        <v>624</v>
      </c>
      <c r="H115" s="274" t="s">
        <v>199</v>
      </c>
      <c r="I115" s="273" t="s">
        <v>509</v>
      </c>
      <c r="J115" s="273" t="s">
        <v>938</v>
      </c>
      <c r="K115" s="274" t="s">
        <v>5</v>
      </c>
      <c r="L115" s="236"/>
      <c r="M115" s="236"/>
      <c r="N115" s="236"/>
      <c r="O115" s="159" t="s">
        <v>511</v>
      </c>
      <c r="P115" s="283" t="s">
        <v>845</v>
      </c>
    </row>
    <row r="116" spans="1:17" ht="198" customHeight="1" x14ac:dyDescent="0.25">
      <c r="A116" s="278">
        <v>109</v>
      </c>
      <c r="B116" s="148" t="s">
        <v>515</v>
      </c>
      <c r="C116" s="148" t="s">
        <v>514</v>
      </c>
      <c r="D116" s="277" t="s">
        <v>625</v>
      </c>
      <c r="E116" s="277" t="s">
        <v>627</v>
      </c>
      <c r="F116" s="277" t="s">
        <v>617</v>
      </c>
      <c r="G116" s="277" t="s">
        <v>624</v>
      </c>
      <c r="H116" s="274" t="s">
        <v>199</v>
      </c>
      <c r="I116" s="273" t="s">
        <v>512</v>
      </c>
      <c r="J116" s="273" t="s">
        <v>937</v>
      </c>
      <c r="K116" s="274" t="s">
        <v>5</v>
      </c>
      <c r="L116" s="236"/>
      <c r="M116" s="236"/>
      <c r="N116" s="236"/>
      <c r="O116" s="159" t="s">
        <v>513</v>
      </c>
      <c r="P116" s="283" t="s">
        <v>845</v>
      </c>
    </row>
    <row r="117" spans="1:17" ht="145.15" customHeight="1" x14ac:dyDescent="0.25">
      <c r="A117" s="278">
        <v>110</v>
      </c>
      <c r="B117" s="148" t="s">
        <v>65</v>
      </c>
      <c r="C117" s="273" t="s">
        <v>334</v>
      </c>
      <c r="D117" s="277" t="s">
        <v>625</v>
      </c>
      <c r="E117" s="277" t="s">
        <v>752</v>
      </c>
      <c r="F117" s="277" t="s">
        <v>617</v>
      </c>
      <c r="G117" s="277" t="s">
        <v>624</v>
      </c>
      <c r="H117" s="274" t="s">
        <v>66</v>
      </c>
      <c r="I117" s="273" t="s">
        <v>67</v>
      </c>
      <c r="J117" s="273" t="s">
        <v>365</v>
      </c>
      <c r="K117" s="274" t="s">
        <v>73</v>
      </c>
      <c r="L117" s="236"/>
      <c r="M117" s="236"/>
      <c r="N117" s="236"/>
      <c r="O117" s="149" t="s">
        <v>299</v>
      </c>
      <c r="P117" s="283" t="s">
        <v>298</v>
      </c>
    </row>
    <row r="118" spans="1:17" ht="211.15" customHeight="1" x14ac:dyDescent="0.25">
      <c r="A118" s="305">
        <v>111</v>
      </c>
      <c r="B118" s="148" t="s">
        <v>68</v>
      </c>
      <c r="C118" s="273" t="s">
        <v>335</v>
      </c>
      <c r="D118" s="274" t="s">
        <v>625</v>
      </c>
      <c r="E118" s="277" t="s">
        <v>752</v>
      </c>
      <c r="F118" s="274" t="s">
        <v>750</v>
      </c>
      <c r="G118" s="274" t="s">
        <v>624</v>
      </c>
      <c r="H118" s="274" t="s">
        <v>66</v>
      </c>
      <c r="I118" s="273" t="s">
        <v>67</v>
      </c>
      <c r="J118" s="273" t="s">
        <v>365</v>
      </c>
      <c r="K118" s="274" t="s">
        <v>73</v>
      </c>
      <c r="L118" s="236"/>
      <c r="M118" s="236"/>
      <c r="N118" s="236"/>
      <c r="O118" s="149" t="s">
        <v>300</v>
      </c>
      <c r="P118" s="283" t="s">
        <v>848</v>
      </c>
    </row>
    <row r="119" spans="1:17" ht="158.44999999999999" customHeight="1" x14ac:dyDescent="0.25">
      <c r="A119" s="305"/>
      <c r="B119" s="148" t="s">
        <v>69</v>
      </c>
      <c r="C119" s="273" t="s">
        <v>336</v>
      </c>
      <c r="D119" s="277" t="s">
        <v>625</v>
      </c>
      <c r="E119" s="277" t="s">
        <v>752</v>
      </c>
      <c r="F119" s="277" t="s">
        <v>750</v>
      </c>
      <c r="G119" s="277" t="s">
        <v>624</v>
      </c>
      <c r="H119" s="274" t="s">
        <v>70</v>
      </c>
      <c r="I119" s="273" t="s">
        <v>67</v>
      </c>
      <c r="J119" s="273" t="s">
        <v>365</v>
      </c>
      <c r="K119" s="274" t="s">
        <v>73</v>
      </c>
      <c r="L119" s="236"/>
      <c r="M119" s="236"/>
      <c r="N119" s="236"/>
      <c r="O119" s="149" t="s">
        <v>301</v>
      </c>
      <c r="P119" s="283" t="s">
        <v>298</v>
      </c>
    </row>
    <row r="120" spans="1:17" ht="13.15" customHeight="1" x14ac:dyDescent="0.25">
      <c r="A120" s="305"/>
      <c r="B120" s="295" t="s">
        <v>71</v>
      </c>
      <c r="C120" s="298" t="s">
        <v>743</v>
      </c>
      <c r="D120" s="302" t="s">
        <v>751</v>
      </c>
      <c r="E120" s="302" t="s">
        <v>752</v>
      </c>
      <c r="F120" s="302" t="s">
        <v>628</v>
      </c>
      <c r="G120" s="302" t="s">
        <v>624</v>
      </c>
      <c r="H120" s="296" t="s">
        <v>749</v>
      </c>
      <c r="I120" s="296" t="s">
        <v>67</v>
      </c>
      <c r="J120" s="295" t="s">
        <v>365</v>
      </c>
      <c r="K120" s="296" t="s">
        <v>73</v>
      </c>
      <c r="L120" s="300">
        <v>1275000</v>
      </c>
      <c r="M120" s="300">
        <v>2332000</v>
      </c>
      <c r="N120" s="300">
        <v>3388000</v>
      </c>
      <c r="O120" s="297" t="s">
        <v>302</v>
      </c>
      <c r="P120" s="293" t="s">
        <v>846</v>
      </c>
    </row>
    <row r="121" spans="1:17" ht="13.15" customHeight="1" x14ac:dyDescent="0.25">
      <c r="A121" s="305"/>
      <c r="B121" s="295"/>
      <c r="C121" s="299"/>
      <c r="D121" s="303"/>
      <c r="E121" s="303"/>
      <c r="F121" s="303"/>
      <c r="G121" s="303"/>
      <c r="H121" s="296"/>
      <c r="I121" s="296"/>
      <c r="J121" s="295"/>
      <c r="K121" s="296"/>
      <c r="L121" s="301"/>
      <c r="M121" s="301"/>
      <c r="N121" s="301"/>
      <c r="O121" s="297"/>
      <c r="P121" s="294"/>
    </row>
    <row r="122" spans="1:17" ht="79.150000000000006" customHeight="1" x14ac:dyDescent="0.25">
      <c r="A122" s="305"/>
      <c r="B122" s="295"/>
      <c r="C122" s="273" t="s">
        <v>745</v>
      </c>
      <c r="D122" s="303"/>
      <c r="E122" s="303"/>
      <c r="F122" s="303"/>
      <c r="G122" s="303"/>
      <c r="H122" s="296"/>
      <c r="I122" s="296"/>
      <c r="J122" s="295"/>
      <c r="K122" s="296"/>
      <c r="L122" s="236">
        <v>3300000</v>
      </c>
      <c r="M122" s="236">
        <v>2100000</v>
      </c>
      <c r="N122" s="236">
        <v>1300000</v>
      </c>
      <c r="O122" s="297"/>
      <c r="P122" s="283" t="s">
        <v>744</v>
      </c>
    </row>
    <row r="123" spans="1:17" ht="79.150000000000006" customHeight="1" x14ac:dyDescent="0.25">
      <c r="A123" s="282">
        <v>112</v>
      </c>
      <c r="B123" s="295"/>
      <c r="C123" s="273" t="s">
        <v>748</v>
      </c>
      <c r="D123" s="303"/>
      <c r="E123" s="303"/>
      <c r="F123" s="303"/>
      <c r="G123" s="303"/>
      <c r="H123" s="296"/>
      <c r="I123" s="296"/>
      <c r="J123" s="295"/>
      <c r="K123" s="296"/>
      <c r="L123" s="236">
        <v>465100</v>
      </c>
      <c r="M123" s="236">
        <v>485400</v>
      </c>
      <c r="N123" s="236">
        <v>485400</v>
      </c>
      <c r="O123" s="297"/>
      <c r="P123" s="283" t="s">
        <v>747</v>
      </c>
    </row>
    <row r="124" spans="1:17" ht="79.150000000000006" customHeight="1" x14ac:dyDescent="0.25">
      <c r="A124" s="278">
        <v>113</v>
      </c>
      <c r="B124" s="295"/>
      <c r="C124" s="273" t="s">
        <v>946</v>
      </c>
      <c r="D124" s="304"/>
      <c r="E124" s="304"/>
      <c r="F124" s="304"/>
      <c r="G124" s="304"/>
      <c r="H124" s="296"/>
      <c r="I124" s="296"/>
      <c r="J124" s="295"/>
      <c r="K124" s="296"/>
      <c r="L124" s="236">
        <v>0</v>
      </c>
      <c r="M124" s="236">
        <v>400000</v>
      </c>
      <c r="N124" s="236">
        <v>448000</v>
      </c>
      <c r="O124" s="297"/>
      <c r="P124" s="283" t="s">
        <v>746</v>
      </c>
    </row>
    <row r="125" spans="1:17" ht="109.15" customHeight="1" x14ac:dyDescent="0.25">
      <c r="A125" s="281">
        <v>114</v>
      </c>
      <c r="B125" s="286" t="s">
        <v>12</v>
      </c>
      <c r="C125" s="275" t="s">
        <v>333</v>
      </c>
      <c r="D125" s="277" t="s">
        <v>625</v>
      </c>
      <c r="E125" s="277" t="s">
        <v>752</v>
      </c>
      <c r="F125" s="277" t="s">
        <v>75</v>
      </c>
      <c r="G125" s="277" t="s">
        <v>624</v>
      </c>
      <c r="H125" s="277" t="s">
        <v>202</v>
      </c>
      <c r="I125" s="275" t="s">
        <v>847</v>
      </c>
      <c r="J125" s="275" t="s">
        <v>364</v>
      </c>
      <c r="K125" s="277" t="s">
        <v>203</v>
      </c>
      <c r="L125" s="276"/>
      <c r="M125" s="241"/>
      <c r="N125" s="276"/>
      <c r="O125" s="162" t="s">
        <v>297</v>
      </c>
      <c r="P125" s="272" t="s">
        <v>934</v>
      </c>
      <c r="Q125" s="240"/>
    </row>
    <row r="126" spans="1:17" ht="182.25" customHeight="1" x14ac:dyDescent="0.25">
      <c r="A126" s="278">
        <v>115</v>
      </c>
      <c r="B126" s="242" t="s">
        <v>204</v>
      </c>
      <c r="C126" s="273" t="s">
        <v>518</v>
      </c>
      <c r="D126" s="277" t="s">
        <v>625</v>
      </c>
      <c r="E126" s="277" t="s">
        <v>752</v>
      </c>
      <c r="F126" s="277" t="s">
        <v>617</v>
      </c>
      <c r="G126" s="277" t="s">
        <v>624</v>
      </c>
      <c r="H126" s="274" t="s">
        <v>516</v>
      </c>
      <c r="I126" s="273" t="s">
        <v>517</v>
      </c>
      <c r="J126" s="273" t="s">
        <v>366</v>
      </c>
      <c r="K126" s="274" t="s">
        <v>205</v>
      </c>
      <c r="L126" s="236"/>
      <c r="M126" s="236"/>
      <c r="N126" s="236"/>
      <c r="O126" s="149" t="s">
        <v>304</v>
      </c>
      <c r="P126" s="283" t="s">
        <v>303</v>
      </c>
      <c r="Q126" s="240"/>
    </row>
    <row r="127" spans="1:17" ht="81.599999999999994" customHeight="1" x14ac:dyDescent="0.25">
      <c r="A127" s="278">
        <v>116</v>
      </c>
      <c r="B127" s="148" t="s">
        <v>206</v>
      </c>
      <c r="C127" s="273" t="s">
        <v>207</v>
      </c>
      <c r="D127" s="274" t="s">
        <v>625</v>
      </c>
      <c r="E127" s="274" t="s">
        <v>752</v>
      </c>
      <c r="F127" s="274" t="s">
        <v>651</v>
      </c>
      <c r="G127" s="274" t="s">
        <v>624</v>
      </c>
      <c r="H127" s="274" t="s">
        <v>208</v>
      </c>
      <c r="I127" s="273" t="s">
        <v>209</v>
      </c>
      <c r="J127" s="273" t="s">
        <v>367</v>
      </c>
      <c r="K127" s="274" t="s">
        <v>205</v>
      </c>
      <c r="L127" s="236"/>
      <c r="M127" s="236"/>
      <c r="N127" s="236"/>
      <c r="O127" s="149" t="s">
        <v>305</v>
      </c>
      <c r="P127" s="283" t="s">
        <v>303</v>
      </c>
    </row>
    <row r="128" spans="1:17" ht="79.900000000000006" customHeight="1" x14ac:dyDescent="0.25">
      <c r="A128" s="278">
        <v>117</v>
      </c>
      <c r="B128" s="148" t="s">
        <v>890</v>
      </c>
      <c r="C128" s="273" t="s">
        <v>892</v>
      </c>
      <c r="D128" s="274" t="s">
        <v>625</v>
      </c>
      <c r="E128" s="274" t="s">
        <v>631</v>
      </c>
      <c r="F128" s="274" t="s">
        <v>628</v>
      </c>
      <c r="G128" s="274" t="s">
        <v>624</v>
      </c>
      <c r="H128" s="274" t="s">
        <v>894</v>
      </c>
      <c r="I128" s="273" t="s">
        <v>891</v>
      </c>
      <c r="J128" s="273" t="s">
        <v>893</v>
      </c>
      <c r="K128" s="274" t="s">
        <v>3</v>
      </c>
      <c r="L128" s="236">
        <v>40000</v>
      </c>
      <c r="M128" s="236">
        <v>60000</v>
      </c>
      <c r="N128" s="236">
        <v>100000</v>
      </c>
      <c r="O128" s="149" t="s">
        <v>217</v>
      </c>
      <c r="P128" s="283" t="s">
        <v>889</v>
      </c>
    </row>
    <row r="129" spans="1:16" ht="318.60000000000002" customHeight="1" x14ac:dyDescent="0.25">
      <c r="A129" s="278">
        <v>118</v>
      </c>
      <c r="B129" s="148" t="s">
        <v>896</v>
      </c>
      <c r="C129" s="273" t="s">
        <v>902</v>
      </c>
      <c r="D129" s="274" t="s">
        <v>625</v>
      </c>
      <c r="E129" s="274" t="s">
        <v>627</v>
      </c>
      <c r="F129" s="274" t="s">
        <v>628</v>
      </c>
      <c r="G129" s="274" t="s">
        <v>624</v>
      </c>
      <c r="H129" s="274" t="s">
        <v>897</v>
      </c>
      <c r="I129" s="274" t="s">
        <v>903</v>
      </c>
      <c r="J129" s="273" t="s">
        <v>904</v>
      </c>
      <c r="K129" s="274" t="s">
        <v>905</v>
      </c>
      <c r="L129" s="236">
        <v>571300</v>
      </c>
      <c r="M129" s="236">
        <v>821300</v>
      </c>
      <c r="N129" s="236">
        <v>821300</v>
      </c>
      <c r="O129" s="149" t="s">
        <v>906</v>
      </c>
      <c r="P129" s="283" t="s">
        <v>897</v>
      </c>
    </row>
    <row r="130" spans="1:16" ht="408.6" customHeight="1" thickBot="1" x14ac:dyDescent="0.3">
      <c r="A130" s="285">
        <v>119</v>
      </c>
      <c r="B130" s="243" t="s">
        <v>911</v>
      </c>
      <c r="C130" s="244" t="s">
        <v>913</v>
      </c>
      <c r="D130" s="280" t="s">
        <v>626</v>
      </c>
      <c r="E130" s="280" t="s">
        <v>627</v>
      </c>
      <c r="F130" s="280" t="s">
        <v>628</v>
      </c>
      <c r="G130" s="280" t="s">
        <v>624</v>
      </c>
      <c r="H130" s="280" t="s">
        <v>908</v>
      </c>
      <c r="I130" s="244" t="s">
        <v>909</v>
      </c>
      <c r="J130" s="244" t="s">
        <v>910</v>
      </c>
      <c r="K130" s="280" t="s">
        <v>664</v>
      </c>
      <c r="L130" s="245">
        <v>11710000</v>
      </c>
      <c r="M130" s="245">
        <v>15660000</v>
      </c>
      <c r="N130" s="245">
        <v>25574000</v>
      </c>
      <c r="O130" s="246" t="s">
        <v>912</v>
      </c>
      <c r="P130" s="160" t="s">
        <v>907</v>
      </c>
    </row>
    <row r="131" spans="1:16" ht="21" customHeight="1" x14ac:dyDescent="0.25">
      <c r="A131" s="247"/>
      <c r="B131" s="229"/>
    </row>
    <row r="132" spans="1:16" ht="21" customHeight="1" x14ac:dyDescent="0.25">
      <c r="A132" s="247"/>
    </row>
    <row r="133" spans="1:16" ht="28.9" customHeight="1" x14ac:dyDescent="0.25">
      <c r="J133" s="158" t="s">
        <v>404</v>
      </c>
      <c r="L133" s="240">
        <f>SUM(L5:L130)-L7-L83</f>
        <v>680327671.20000017</v>
      </c>
      <c r="M133" s="240">
        <f t="shared" ref="M133:N133" si="1">SUM(M5:M130)-M7-M83</f>
        <v>640104081.79999983</v>
      </c>
      <c r="N133" s="240">
        <f t="shared" si="1"/>
        <v>651801975.89999986</v>
      </c>
    </row>
    <row r="136" spans="1:16" x14ac:dyDescent="0.25">
      <c r="M136" s="248"/>
      <c r="N136" s="248"/>
    </row>
    <row r="138" spans="1:16" x14ac:dyDescent="0.25">
      <c r="L138" s="240"/>
      <c r="M138" s="240"/>
      <c r="N138" s="240"/>
    </row>
    <row r="139" spans="1:16" x14ac:dyDescent="0.25">
      <c r="L139" s="240"/>
    </row>
    <row r="140" spans="1:16" x14ac:dyDescent="0.25">
      <c r="B140" s="229"/>
      <c r="C140" s="229"/>
      <c r="I140" s="229"/>
      <c r="J140" s="229"/>
      <c r="L140" s="240"/>
      <c r="O140" s="229"/>
      <c r="P140" s="229"/>
    </row>
    <row r="141" spans="1:16" x14ac:dyDescent="0.25">
      <c r="L141" s="240"/>
    </row>
  </sheetData>
  <autoFilter ref="A2:P133"/>
  <customSheetViews>
    <customSheetView guid="{0579DC6C-7CAA-48EB-A238-9729EC75B93D}" scale="65" showPageBreaks="1" showAutoFilter="1" view="pageBreakPreview" topLeftCell="B1">
      <pane ySplit="2" topLeftCell="A98" activePane="bottomLeft" state="frozenSplit"/>
      <selection pane="bottomLeft" activeCell="G98" sqref="G98"/>
      <pageMargins left="0.7" right="0.7" top="0.75" bottom="0.75" header="0.3" footer="0.3"/>
      <pageSetup paperSize="9" scale="41" orientation="landscape" r:id="rId1"/>
      <autoFilter ref="A2:J106"/>
    </customSheetView>
  </customSheetViews>
  <mergeCells count="43">
    <mergeCell ref="A83:A86"/>
    <mergeCell ref="A1:I1"/>
    <mergeCell ref="J1:P1"/>
    <mergeCell ref="O83:O86"/>
    <mergeCell ref="P83:P86"/>
    <mergeCell ref="G83:G86"/>
    <mergeCell ref="H83:H86"/>
    <mergeCell ref="I83:I86"/>
    <mergeCell ref="J83:J86"/>
    <mergeCell ref="K83:K86"/>
    <mergeCell ref="C83:C86"/>
    <mergeCell ref="D83:D86"/>
    <mergeCell ref="E83:E86"/>
    <mergeCell ref="F83:F86"/>
    <mergeCell ref="I3:I4"/>
    <mergeCell ref="A3:A4"/>
    <mergeCell ref="B3:B4"/>
    <mergeCell ref="C3:C4"/>
    <mergeCell ref="D3:G3"/>
    <mergeCell ref="H3:H4"/>
    <mergeCell ref="P3:P4"/>
    <mergeCell ref="J3:J4"/>
    <mergeCell ref="K3:K4"/>
    <mergeCell ref="L3:L4"/>
    <mergeCell ref="M3:M4"/>
    <mergeCell ref="N3:N4"/>
    <mergeCell ref="O3:O4"/>
    <mergeCell ref="B120:B124"/>
    <mergeCell ref="A118:A122"/>
    <mergeCell ref="D120:D124"/>
    <mergeCell ref="E120:E124"/>
    <mergeCell ref="F120:F124"/>
    <mergeCell ref="P120:P121"/>
    <mergeCell ref="J120:J124"/>
    <mergeCell ref="K120:K124"/>
    <mergeCell ref="O120:O124"/>
    <mergeCell ref="C120:C121"/>
    <mergeCell ref="L120:L121"/>
    <mergeCell ref="M120:M121"/>
    <mergeCell ref="N120:N121"/>
    <mergeCell ref="G120:G124"/>
    <mergeCell ref="H120:H124"/>
    <mergeCell ref="I120:I124"/>
  </mergeCells>
  <hyperlinks>
    <hyperlink ref="O6" r:id="rId2"/>
    <hyperlink ref="O5" r:id="rId3"/>
    <hyperlink ref="O8" r:id="rId4"/>
    <hyperlink ref="O7" r:id="rId5"/>
    <hyperlink ref="O9" r:id="rId6"/>
    <hyperlink ref="O10" r:id="rId7"/>
    <hyperlink ref="O11" r:id="rId8"/>
    <hyperlink ref="O12" r:id="rId9"/>
    <hyperlink ref="O13" r:id="rId10"/>
    <hyperlink ref="O14" r:id="rId11"/>
    <hyperlink ref="O16" r:id="rId12"/>
    <hyperlink ref="O15" r:id="rId13"/>
    <hyperlink ref="O17" r:id="rId14"/>
    <hyperlink ref="O18" r:id="rId15"/>
    <hyperlink ref="O21" r:id="rId16"/>
    <hyperlink ref="O23" r:id="rId17"/>
    <hyperlink ref="O22" r:id="rId18"/>
    <hyperlink ref="O24" r:id="rId19"/>
    <hyperlink ref="O25" r:id="rId20"/>
    <hyperlink ref="O26" r:id="rId21"/>
    <hyperlink ref="O27" r:id="rId22"/>
    <hyperlink ref="O28" r:id="rId23"/>
    <hyperlink ref="O29" r:id="rId24"/>
    <hyperlink ref="O30" r:id="rId25"/>
    <hyperlink ref="O31" r:id="rId26"/>
    <hyperlink ref="O33" r:id="rId27"/>
    <hyperlink ref="O34" r:id="rId28"/>
    <hyperlink ref="O35" r:id="rId29"/>
    <hyperlink ref="O36" r:id="rId30"/>
    <hyperlink ref="O37" r:id="rId31"/>
    <hyperlink ref="O38" r:id="rId32"/>
    <hyperlink ref="O39" r:id="rId33" location="!ru/" display="https://www.gisip.ru/#!ru/"/>
    <hyperlink ref="O41" r:id="rId34"/>
    <hyperlink ref="O42" r:id="rId35"/>
    <hyperlink ref="O44" r:id="rId36"/>
    <hyperlink ref="O46" r:id="rId37"/>
    <hyperlink ref="O47" r:id="rId38"/>
    <hyperlink ref="O48" r:id="rId39"/>
    <hyperlink ref="O127" r:id="rId40"/>
    <hyperlink ref="O126" r:id="rId41"/>
    <hyperlink ref="O73" r:id="rId42"/>
    <hyperlink ref="O72" r:id="rId43"/>
    <hyperlink ref="O71" r:id="rId44"/>
    <hyperlink ref="O70" r:id="rId45"/>
    <hyperlink ref="O69" r:id="rId46"/>
    <hyperlink ref="O74" r:id="rId47"/>
    <hyperlink ref="O117" r:id="rId48"/>
    <hyperlink ref="O118" r:id="rId49"/>
    <hyperlink ref="O119" r:id="rId50"/>
    <hyperlink ref="O120" r:id="rId51"/>
    <hyperlink ref="O125" r:id="rId52"/>
    <hyperlink ref="O104" r:id="rId53"/>
    <hyperlink ref="O49" r:id="rId54"/>
    <hyperlink ref="O50" r:id="rId55"/>
    <hyperlink ref="O51" r:id="rId56"/>
    <hyperlink ref="O52" r:id="rId57"/>
    <hyperlink ref="O53" r:id="rId58"/>
    <hyperlink ref="O54" r:id="rId59"/>
    <hyperlink ref="O55" r:id="rId60"/>
    <hyperlink ref="O56" r:id="rId61"/>
    <hyperlink ref="O63" r:id="rId62"/>
    <hyperlink ref="O65" r:id="rId63" display="http://www.minkavkaz.gov.ru/ministry/activities/government-programs-fcp/46/"/>
    <hyperlink ref="O66" r:id="rId64"/>
    <hyperlink ref="O67" r:id="rId65"/>
    <hyperlink ref="O68" r:id="rId66"/>
    <hyperlink ref="O110" r:id="rId67"/>
    <hyperlink ref="O109" r:id="rId68"/>
    <hyperlink ref="O79" r:id="rId69"/>
    <hyperlink ref="O83" r:id="rId70"/>
    <hyperlink ref="O100" r:id="rId71"/>
    <hyperlink ref="O102" r:id="rId72"/>
    <hyperlink ref="O106" r:id="rId73"/>
    <hyperlink ref="O107" r:id="rId74"/>
    <hyperlink ref="O108" r:id="rId75"/>
    <hyperlink ref="O112" r:id="rId76"/>
    <hyperlink ref="O20" r:id="rId77"/>
    <hyperlink ref="O32" r:id="rId78"/>
    <hyperlink ref="O93" r:id="rId79"/>
    <hyperlink ref="O92" r:id="rId80"/>
    <hyperlink ref="O101" r:id="rId81"/>
    <hyperlink ref="O113" r:id="rId82"/>
    <hyperlink ref="O114" r:id="rId83"/>
    <hyperlink ref="O115" r:id="rId84"/>
    <hyperlink ref="O116" r:id="rId85"/>
    <hyperlink ref="O58" r:id="rId86"/>
    <hyperlink ref="O59" r:id="rId87"/>
    <hyperlink ref="O62" r:id="rId88"/>
    <hyperlink ref="O103" r:id="rId89"/>
    <hyperlink ref="O111" r:id="rId90" display="https://www.mspbank.ru/credit/"/>
    <hyperlink ref="O75" r:id="rId91"/>
    <hyperlink ref="O76" r:id="rId92"/>
    <hyperlink ref="O77" r:id="rId93"/>
    <hyperlink ref="O57" r:id="rId94"/>
    <hyperlink ref="O19" r:id="rId95"/>
    <hyperlink ref="O40" r:id="rId96"/>
    <hyperlink ref="O45" r:id="rId97"/>
    <hyperlink ref="O64" r:id="rId98"/>
    <hyperlink ref="O87" r:id="rId99"/>
    <hyperlink ref="O96" r:id="rId100"/>
    <hyperlink ref="O97" r:id="rId101"/>
    <hyperlink ref="O98" r:id="rId102"/>
    <hyperlink ref="O105" r:id="rId103"/>
    <hyperlink ref="O99" r:id="rId104"/>
    <hyperlink ref="O78" r:id="rId105"/>
    <hyperlink ref="O82" r:id="rId106"/>
    <hyperlink ref="O94" r:id="rId107"/>
    <hyperlink ref="O60" r:id="rId108"/>
    <hyperlink ref="O61" r:id="rId109"/>
    <hyperlink ref="O128" r:id="rId110"/>
    <hyperlink ref="P129" r:id="rId111" display="consultantplus://offline/ref=F464304602F6F5C08FE37F5EA89C6679212997A776002B837BEAAF3B9D3CCC26BD1A482B77E29B71533DB0F6C5B6dDI"/>
    <hyperlink ref="O129" r:id="rId112"/>
    <hyperlink ref="O130" r:id="rId113"/>
  </hyperlinks>
  <pageMargins left="0.70866141732283472" right="0.70866141732283472" top="0.74803149606299213" bottom="0.15748031496062992" header="0.31496062992125984" footer="0.31496062992125984"/>
  <pageSetup paperSize="9" scale="32" fitToHeight="0" orientation="landscape" r:id="rId114"/>
  <rowBreaks count="3" manualBreakCount="3">
    <brk id="9" max="15" man="1"/>
    <brk id="15" max="15" man="1"/>
    <brk id="2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4"/>
  <sheetViews>
    <sheetView view="pageBreakPreview" zoomScale="60" zoomScaleNormal="51" workbookViewId="0">
      <pane xSplit="2" ySplit="4" topLeftCell="C5" activePane="bottomRight" state="frozenSplit"/>
      <selection pane="topRight" activeCell="C1" sqref="C1"/>
      <selection pane="bottomLeft" activeCell="A5" sqref="A5"/>
      <selection pane="bottomRight" activeCell="J30" sqref="J30"/>
    </sheetView>
  </sheetViews>
  <sheetFormatPr defaultColWidth="9.140625" defaultRowHeight="15.75" x14ac:dyDescent="0.25"/>
  <cols>
    <col min="1" max="1" width="2.7109375" style="1" customWidth="1"/>
    <col min="2" max="2" width="38" style="5" customWidth="1"/>
    <col min="3" max="3" width="15.7109375" style="4" customWidth="1"/>
    <col min="4" max="4" width="15" style="4" customWidth="1"/>
    <col min="5" max="5" width="14.140625" style="4" customWidth="1"/>
    <col min="6" max="8" width="13.28515625" style="4" customWidth="1"/>
    <col min="9" max="9" width="13.7109375" style="4" customWidth="1"/>
    <col min="10" max="10" width="14.140625" style="4" customWidth="1"/>
    <col min="11" max="11" width="15.28515625" style="4" customWidth="1"/>
    <col min="12" max="13" width="14.7109375" style="4" customWidth="1"/>
    <col min="14" max="14" width="16.7109375" style="4" customWidth="1"/>
    <col min="15" max="17" width="13.28515625" style="4" customWidth="1"/>
    <col min="18" max="18" width="15.140625" style="4" customWidth="1"/>
    <col min="19" max="23" width="13.28515625" style="4" customWidth="1"/>
    <col min="24" max="26" width="9.85546875" style="4" customWidth="1"/>
    <col min="27" max="27" width="10.7109375" style="4" customWidth="1"/>
    <col min="28" max="29" width="9.85546875" style="4" customWidth="1"/>
    <col min="30" max="30" width="14.7109375" style="4" customWidth="1"/>
    <col min="31" max="31" width="13.28515625" style="4" customWidth="1"/>
    <col min="32" max="32" width="12.140625" style="4" customWidth="1"/>
    <col min="33" max="33" width="14.7109375" style="4" customWidth="1"/>
    <col min="34" max="35" width="15.7109375" style="4" customWidth="1"/>
    <col min="36" max="38" width="12.7109375" style="4" customWidth="1"/>
    <col min="39" max="42" width="14.7109375" style="4" customWidth="1"/>
    <col min="43" max="43" width="15.28515625" style="4" customWidth="1"/>
    <col min="44" max="44" width="17.42578125" style="4" customWidth="1"/>
    <col min="45" max="45" width="11.85546875" style="1" customWidth="1"/>
    <col min="46" max="46" width="10.7109375" style="1" customWidth="1"/>
    <col min="47" max="47" width="11.7109375" style="1" customWidth="1"/>
    <col min="48" max="16384" width="9.140625" style="1"/>
  </cols>
  <sheetData>
    <row r="1" spans="2:47" ht="16.5" thickBot="1" x14ac:dyDescent="0.3">
      <c r="B1" s="5" t="s">
        <v>425</v>
      </c>
    </row>
    <row r="2" spans="2:47" s="2" customFormat="1" ht="15.6" customHeight="1" x14ac:dyDescent="0.25">
      <c r="B2" s="324" t="s">
        <v>1</v>
      </c>
      <c r="C2" s="324" t="s">
        <v>969</v>
      </c>
      <c r="D2" s="325"/>
      <c r="E2" s="326"/>
      <c r="F2" s="334" t="s">
        <v>79</v>
      </c>
      <c r="G2" s="335"/>
      <c r="H2" s="336"/>
      <c r="I2" s="335" t="s">
        <v>788</v>
      </c>
      <c r="J2" s="335"/>
      <c r="K2" s="335"/>
      <c r="L2" s="334" t="s">
        <v>91</v>
      </c>
      <c r="M2" s="335"/>
      <c r="N2" s="336"/>
      <c r="O2" s="331" t="s">
        <v>80</v>
      </c>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24" t="s">
        <v>426</v>
      </c>
      <c r="AQ2" s="325"/>
      <c r="AR2" s="326"/>
      <c r="AS2" s="324" t="s">
        <v>211</v>
      </c>
      <c r="AT2" s="325"/>
      <c r="AU2" s="326"/>
    </row>
    <row r="3" spans="2:47" s="2" customFormat="1" ht="97.9" customHeight="1" x14ac:dyDescent="0.25">
      <c r="B3" s="332"/>
      <c r="C3" s="327"/>
      <c r="D3" s="328"/>
      <c r="E3" s="329"/>
      <c r="F3" s="337"/>
      <c r="G3" s="338"/>
      <c r="H3" s="339"/>
      <c r="I3" s="338"/>
      <c r="J3" s="338"/>
      <c r="K3" s="338"/>
      <c r="L3" s="337"/>
      <c r="M3" s="338"/>
      <c r="N3" s="339"/>
      <c r="O3" s="340" t="s">
        <v>83</v>
      </c>
      <c r="P3" s="322"/>
      <c r="Q3" s="322"/>
      <c r="R3" s="322" t="s">
        <v>781</v>
      </c>
      <c r="S3" s="322"/>
      <c r="T3" s="322"/>
      <c r="U3" s="322" t="s">
        <v>85</v>
      </c>
      <c r="V3" s="322"/>
      <c r="W3" s="322"/>
      <c r="X3" s="322" t="s">
        <v>93</v>
      </c>
      <c r="Y3" s="322"/>
      <c r="Z3" s="322"/>
      <c r="AA3" s="322" t="s">
        <v>81</v>
      </c>
      <c r="AB3" s="322"/>
      <c r="AC3" s="322"/>
      <c r="AD3" s="322" t="s">
        <v>86</v>
      </c>
      <c r="AE3" s="322"/>
      <c r="AF3" s="322"/>
      <c r="AG3" s="322" t="s">
        <v>423</v>
      </c>
      <c r="AH3" s="322"/>
      <c r="AI3" s="322"/>
      <c r="AJ3" s="322" t="s">
        <v>534</v>
      </c>
      <c r="AK3" s="322"/>
      <c r="AL3" s="323"/>
      <c r="AM3" s="322" t="s">
        <v>75</v>
      </c>
      <c r="AN3" s="322"/>
      <c r="AO3" s="323"/>
      <c r="AP3" s="327"/>
      <c r="AQ3" s="328"/>
      <c r="AR3" s="329"/>
      <c r="AS3" s="327"/>
      <c r="AT3" s="328"/>
      <c r="AU3" s="329"/>
    </row>
    <row r="4" spans="2:47" s="2" customFormat="1" ht="16.5" thickBot="1" x14ac:dyDescent="0.3">
      <c r="B4" s="333"/>
      <c r="C4" s="10">
        <v>2019</v>
      </c>
      <c r="D4" s="11">
        <v>2020</v>
      </c>
      <c r="E4" s="249">
        <v>2021</v>
      </c>
      <c r="F4" s="17">
        <v>2019</v>
      </c>
      <c r="G4" s="82">
        <v>2020</v>
      </c>
      <c r="H4" s="18">
        <v>2021</v>
      </c>
      <c r="I4" s="10">
        <v>2019</v>
      </c>
      <c r="J4" s="11">
        <v>2020</v>
      </c>
      <c r="K4" s="184">
        <v>2021</v>
      </c>
      <c r="L4" s="17">
        <v>2019</v>
      </c>
      <c r="M4" s="82">
        <v>2020</v>
      </c>
      <c r="N4" s="18">
        <v>2021</v>
      </c>
      <c r="O4" s="84">
        <v>2019</v>
      </c>
      <c r="P4" s="82">
        <v>2020</v>
      </c>
      <c r="Q4" s="82">
        <v>2021</v>
      </c>
      <c r="R4" s="82">
        <v>2019</v>
      </c>
      <c r="S4" s="82">
        <v>2020</v>
      </c>
      <c r="T4" s="82">
        <v>2021</v>
      </c>
      <c r="U4" s="82">
        <v>2019</v>
      </c>
      <c r="V4" s="82">
        <v>2020</v>
      </c>
      <c r="W4" s="82">
        <v>2021</v>
      </c>
      <c r="X4" s="82">
        <v>2019</v>
      </c>
      <c r="Y4" s="82">
        <v>2020</v>
      </c>
      <c r="Z4" s="82">
        <v>2021</v>
      </c>
      <c r="AA4" s="82">
        <v>2019</v>
      </c>
      <c r="AB4" s="82">
        <v>2020</v>
      </c>
      <c r="AC4" s="82">
        <v>2021</v>
      </c>
      <c r="AD4" s="82">
        <v>2019</v>
      </c>
      <c r="AE4" s="82">
        <v>2020</v>
      </c>
      <c r="AF4" s="82">
        <v>2021</v>
      </c>
      <c r="AG4" s="82">
        <v>2019</v>
      </c>
      <c r="AH4" s="82">
        <v>2020</v>
      </c>
      <c r="AI4" s="82">
        <v>2021</v>
      </c>
      <c r="AJ4" s="82">
        <v>2019</v>
      </c>
      <c r="AK4" s="82">
        <v>2020</v>
      </c>
      <c r="AL4" s="83">
        <v>2021</v>
      </c>
      <c r="AM4" s="82">
        <v>2019</v>
      </c>
      <c r="AN4" s="82">
        <v>2020</v>
      </c>
      <c r="AO4" s="83">
        <v>2021</v>
      </c>
      <c r="AP4" s="17">
        <v>2019</v>
      </c>
      <c r="AQ4" s="82">
        <v>2020</v>
      </c>
      <c r="AR4" s="18">
        <v>2021</v>
      </c>
      <c r="AS4" s="17">
        <v>2019</v>
      </c>
      <c r="AT4" s="82">
        <v>2020</v>
      </c>
      <c r="AU4" s="18">
        <v>2021</v>
      </c>
    </row>
    <row r="5" spans="2:47" s="30" customFormat="1" ht="16.5" x14ac:dyDescent="0.25">
      <c r="B5" s="19" t="s">
        <v>3</v>
      </c>
      <c r="C5" s="107">
        <f>F5+I5+L5+O5+R5+U5+X5+AA5+AD5+AG5+AJ5+AM5+AP5+AS5</f>
        <v>25261520.600000001</v>
      </c>
      <c r="D5" s="110">
        <f t="shared" ref="D5:E5" si="0">G5+J5+M5+P5+S5+V5+Y5+AB5+AE5+AH5+AK5+AN5+AQ5+AT5</f>
        <v>9114220.5999999996</v>
      </c>
      <c r="E5" s="111">
        <f t="shared" si="0"/>
        <v>10903220.6</v>
      </c>
      <c r="F5" s="157">
        <f>'Акт. перечень'!L6</f>
        <v>25221520.600000001</v>
      </c>
      <c r="G5" s="110">
        <f>'Акт. перечень'!M6</f>
        <v>9054220.5999999996</v>
      </c>
      <c r="H5" s="157">
        <f>'Акт. перечень'!N6</f>
        <v>10803220.6</v>
      </c>
      <c r="I5" s="107"/>
      <c r="J5" s="110"/>
      <c r="K5" s="111"/>
      <c r="L5" s="177"/>
      <c r="M5" s="81"/>
      <c r="N5" s="176"/>
      <c r="O5" s="177"/>
      <c r="P5" s="81"/>
      <c r="Q5" s="81"/>
      <c r="R5" s="81">
        <f>'Акт. перечень'!L128</f>
        <v>40000</v>
      </c>
      <c r="S5" s="81">
        <f>'Акт. перечень'!M128</f>
        <v>60000</v>
      </c>
      <c r="T5" s="81">
        <f>'Акт. перечень'!N128</f>
        <v>100000</v>
      </c>
      <c r="U5" s="81"/>
      <c r="V5" s="81"/>
      <c r="W5" s="81"/>
      <c r="X5" s="81"/>
      <c r="Y5" s="81"/>
      <c r="Z5" s="81"/>
      <c r="AA5" s="81"/>
      <c r="AB5" s="81"/>
      <c r="AC5" s="81"/>
      <c r="AD5" s="81"/>
      <c r="AE5" s="81"/>
      <c r="AF5" s="81"/>
      <c r="AG5" s="81"/>
      <c r="AH5" s="81"/>
      <c r="AI5" s="81"/>
      <c r="AJ5" s="81"/>
      <c r="AK5" s="81"/>
      <c r="AL5" s="81"/>
      <c r="AM5" s="81"/>
      <c r="AN5" s="81"/>
      <c r="AO5" s="85"/>
      <c r="AP5" s="107"/>
      <c r="AQ5" s="110"/>
      <c r="AR5" s="111"/>
      <c r="AS5" s="124"/>
      <c r="AT5" s="110"/>
      <c r="AU5" s="111"/>
    </row>
    <row r="6" spans="2:47" s="30" customFormat="1" ht="16.5" x14ac:dyDescent="0.25">
      <c r="B6" s="181" t="s">
        <v>637</v>
      </c>
      <c r="C6" s="87">
        <f t="shared" ref="C6:C22" si="1">F6+I6+L6+O6+R6+U6+X6+AA6+AD6+AG6+AJ6+AM6+AP6+AS6</f>
        <v>18000000</v>
      </c>
      <c r="D6" s="88">
        <f t="shared" ref="D6:D22" si="2">G6+J6+M6+P6+S6+V6+Y6+AB6+AE6+AH6+AK6+AN6+AQ6+AT6</f>
        <v>0</v>
      </c>
      <c r="E6" s="89">
        <f t="shared" ref="E6:E22" si="3">H6+K6+N6+Q6+T6+W6+Z6+AC6+AF6+AI6+AL6+AO6+AR6+AU6</f>
        <v>0</v>
      </c>
      <c r="F6" s="157"/>
      <c r="G6" s="81"/>
      <c r="H6" s="157"/>
      <c r="I6" s="86"/>
      <c r="J6" s="81"/>
      <c r="K6" s="176"/>
      <c r="L6" s="177"/>
      <c r="M6" s="81"/>
      <c r="N6" s="176"/>
      <c r="O6" s="177"/>
      <c r="P6" s="81"/>
      <c r="Q6" s="81"/>
      <c r="R6" s="81"/>
      <c r="S6" s="81"/>
      <c r="T6" s="81"/>
      <c r="U6" s="81">
        <v>18000000</v>
      </c>
      <c r="V6" s="81"/>
      <c r="W6" s="81"/>
      <c r="X6" s="81"/>
      <c r="Y6" s="81"/>
      <c r="Z6" s="81"/>
      <c r="AA6" s="81"/>
      <c r="AB6" s="81"/>
      <c r="AC6" s="81"/>
      <c r="AD6" s="81"/>
      <c r="AE6" s="81"/>
      <c r="AF6" s="81"/>
      <c r="AG6" s="81"/>
      <c r="AH6" s="81"/>
      <c r="AI6" s="81"/>
      <c r="AJ6" s="81"/>
      <c r="AK6" s="81"/>
      <c r="AL6" s="81"/>
      <c r="AM6" s="81"/>
      <c r="AN6" s="81"/>
      <c r="AO6" s="85"/>
      <c r="AP6" s="86"/>
      <c r="AQ6" s="81"/>
      <c r="AR6" s="176"/>
      <c r="AS6" s="177"/>
      <c r="AT6" s="81"/>
      <c r="AU6" s="176"/>
    </row>
    <row r="7" spans="2:47" s="30" customFormat="1" ht="16.5" x14ac:dyDescent="0.25">
      <c r="B7" s="31" t="s">
        <v>554</v>
      </c>
      <c r="C7" s="87">
        <f t="shared" si="1"/>
        <v>2806300</v>
      </c>
      <c r="D7" s="88">
        <f t="shared" si="2"/>
        <v>4689100</v>
      </c>
      <c r="E7" s="89">
        <f t="shared" si="3"/>
        <v>4689100</v>
      </c>
      <c r="F7" s="90"/>
      <c r="G7" s="88"/>
      <c r="H7" s="91"/>
      <c r="I7" s="87"/>
      <c r="J7" s="88"/>
      <c r="K7" s="89"/>
      <c r="L7" s="90">
        <f>'Акт. перечень'!L7</f>
        <v>2806300</v>
      </c>
      <c r="M7" s="88">
        <f>'Акт. перечень'!M7</f>
        <v>4689100</v>
      </c>
      <c r="N7" s="89">
        <f>'Акт. перечень'!N7</f>
        <v>4689100</v>
      </c>
      <c r="O7" s="90"/>
      <c r="P7" s="88"/>
      <c r="Q7" s="88"/>
      <c r="R7" s="88"/>
      <c r="S7" s="88"/>
      <c r="T7" s="88"/>
      <c r="U7" s="88"/>
      <c r="V7" s="88"/>
      <c r="W7" s="88"/>
      <c r="X7" s="88"/>
      <c r="Y7" s="88"/>
      <c r="Z7" s="88"/>
      <c r="AA7" s="88"/>
      <c r="AB7" s="88"/>
      <c r="AC7" s="88"/>
      <c r="AD7" s="88"/>
      <c r="AE7" s="88"/>
      <c r="AF7" s="88"/>
      <c r="AG7" s="88"/>
      <c r="AH7" s="88"/>
      <c r="AI7" s="88"/>
      <c r="AJ7" s="88"/>
      <c r="AK7" s="88"/>
      <c r="AL7" s="88"/>
      <c r="AM7" s="88"/>
      <c r="AN7" s="88"/>
      <c r="AO7" s="91"/>
      <c r="AP7" s="87"/>
      <c r="AQ7" s="88"/>
      <c r="AR7" s="89"/>
      <c r="AS7" s="90"/>
      <c r="AT7" s="88"/>
      <c r="AU7" s="89"/>
    </row>
    <row r="8" spans="2:47" s="30" customFormat="1" ht="49.5" x14ac:dyDescent="0.25">
      <c r="B8" s="31" t="s">
        <v>74</v>
      </c>
      <c r="C8" s="87">
        <f t="shared" si="1"/>
        <v>8007931.9000000004</v>
      </c>
      <c r="D8" s="88">
        <f t="shared" si="2"/>
        <v>8014128.7999999998</v>
      </c>
      <c r="E8" s="89">
        <f t="shared" si="3"/>
        <v>8014128.7999999998</v>
      </c>
      <c r="F8" s="90"/>
      <c r="G8" s="88"/>
      <c r="H8" s="91"/>
      <c r="I8" s="87"/>
      <c r="J8" s="88"/>
      <c r="K8" s="89"/>
      <c r="L8" s="90"/>
      <c r="M8" s="88"/>
      <c r="N8" s="89"/>
      <c r="O8" s="90"/>
      <c r="P8" s="88"/>
      <c r="Q8" s="88"/>
      <c r="R8" s="88"/>
      <c r="S8" s="88"/>
      <c r="T8" s="88"/>
      <c r="U8" s="88"/>
      <c r="V8" s="88"/>
      <c r="W8" s="88"/>
      <c r="X8" s="88"/>
      <c r="Y8" s="88"/>
      <c r="Z8" s="88"/>
      <c r="AA8" s="88"/>
      <c r="AB8" s="88"/>
      <c r="AC8" s="88"/>
      <c r="AD8" s="88"/>
      <c r="AE8" s="88"/>
      <c r="AF8" s="88"/>
      <c r="AG8" s="88"/>
      <c r="AH8" s="88"/>
      <c r="AI8" s="88"/>
      <c r="AJ8" s="88"/>
      <c r="AK8" s="88"/>
      <c r="AL8" s="88"/>
      <c r="AM8" s="88"/>
      <c r="AN8" s="88"/>
      <c r="AO8" s="91"/>
      <c r="AP8" s="87"/>
      <c r="AQ8" s="88"/>
      <c r="AR8" s="89"/>
      <c r="AS8" s="90">
        <f>'Акт. перечень'!L10</f>
        <v>8007931.9000000004</v>
      </c>
      <c r="AT8" s="88">
        <f>'Акт. перечень'!M10</f>
        <v>8014128.7999999998</v>
      </c>
      <c r="AU8" s="89">
        <f>'Акт. перечень'!N10</f>
        <v>8014128.7999999998</v>
      </c>
    </row>
    <row r="9" spans="2:47" s="30" customFormat="1" ht="16.5" x14ac:dyDescent="0.25">
      <c r="B9" s="125" t="s">
        <v>4</v>
      </c>
      <c r="C9" s="87">
        <f t="shared" si="1"/>
        <v>251172782.19999999</v>
      </c>
      <c r="D9" s="88">
        <f t="shared" si="2"/>
        <v>267358713.39999998</v>
      </c>
      <c r="E9" s="89">
        <f t="shared" si="3"/>
        <v>283612679</v>
      </c>
      <c r="F9" s="183"/>
      <c r="G9" s="126"/>
      <c r="H9" s="128"/>
      <c r="I9" s="92">
        <f>'Акт. перечень'!L33</f>
        <v>2602610</v>
      </c>
      <c r="J9" s="93">
        <f>'Акт. перечень'!M33</f>
        <v>1191830</v>
      </c>
      <c r="K9" s="94">
        <f>'Акт. перечень'!N33</f>
        <v>89330</v>
      </c>
      <c r="L9" s="183"/>
      <c r="M9" s="126"/>
      <c r="N9" s="127"/>
      <c r="O9" s="90">
        <f>'Акт. перечень'!L11+'Акт. перечень'!L12+'Акт. перечень'!L13+'Акт. перечень'!L21+'Акт. перечень'!L24+'Акт. перечень'!L29</f>
        <v>77215040.099999994</v>
      </c>
      <c r="P9" s="88">
        <f>'Акт. перечень'!M11+'Акт. перечень'!M12+'Акт. перечень'!M13+'Акт. перечень'!M21+'Акт. перечень'!M24+'Акт. перечень'!M29</f>
        <v>85591264.699999988</v>
      </c>
      <c r="Q9" s="88">
        <f>'Акт. перечень'!N11+'Акт. перечень'!N12+'Акт. перечень'!N13+'Акт. перечень'!N21+'Акт. перечень'!N24+'Акт. перечень'!N29</f>
        <v>100041509.3</v>
      </c>
      <c r="R9" s="88">
        <f>'Акт. перечень'!L14+'Акт. перечень'!L15+'Акт. перечень'!L16+'Акт. перечень'!L22+'Акт. перечень'!L23+'Акт. перечень'!L26+'Акт. перечень'!L27+'Акт. перечень'!L28+'Акт. перечень'!L32+'Акт. перечень'!L38+'Акт. перечень'!L43+'Акт. перечень'!L45+'Акт. перечень'!L48+'Акт. перечень'!L54</f>
        <v>17406459.200000003</v>
      </c>
      <c r="S9" s="88">
        <f>'Акт. перечень'!M14+'Акт. перечень'!M15+'Акт. перечень'!M16+'Акт. перечень'!M22+'Акт. перечень'!M23+'Акт. перечень'!M26+'Акт. перечень'!M27+'Акт. перечень'!M28+'Акт. перечень'!M32+'Акт. перечень'!M38+'Акт. перечень'!M43+'Акт. перечень'!M45+'Акт. перечень'!M48+'Акт. перечень'!M54</f>
        <v>20208331.600000001</v>
      </c>
      <c r="T9" s="88">
        <f>'Акт. перечень'!N14+'Акт. перечень'!N15+'Акт. перечень'!N16+'Акт. перечень'!N22+'Акт. перечень'!N23+'Акт. перечень'!N26+'Акт. перечень'!N27+'Акт. перечень'!N28+'Акт. перечень'!N32+'Акт. перечень'!N38+'Акт. перечень'!N43+'Акт. перечень'!N45+'Акт. перечень'!N48+'Акт. перечень'!N54</f>
        <v>21256823.5</v>
      </c>
      <c r="U9" s="88">
        <f>'Акт. перечень'!L31+'Акт. перечень'!L37+'Акт. перечень'!L39+'Акт. перечень'!L49+'Акт. перечень'!L51+'Акт. перечень'!L52</f>
        <v>5266681.8</v>
      </c>
      <c r="V9" s="88">
        <f>'Акт. перечень'!M31+'Акт. перечень'!M37+'Акт. перечень'!M39+'Акт. перечень'!M49+'Акт. перечень'!M51+'Акт. перечень'!M52</f>
        <v>5930650.9000000004</v>
      </c>
      <c r="W9" s="88">
        <f>'Акт. перечень'!N31+'Акт. перечень'!N37+'Акт. перечень'!N39+'Акт. перечень'!N49+'Акт. перечень'!N51+'Акт. перечень'!N52</f>
        <v>6615350.9000000004</v>
      </c>
      <c r="X9" s="88">
        <f>'Акт. перечень'!L25+'Акт. перечень'!L34+'Акт. перечень'!L35+'Акт. перечень'!L36+'Акт. перечень'!L47+'Акт. перечень'!L50+'Акт. перечень'!L53</f>
        <v>11873838</v>
      </c>
      <c r="Y9" s="88">
        <f>'Акт. перечень'!M25+'Акт. перечень'!M34+'Акт. перечень'!M35+'Акт. перечень'!M36+'Акт. перечень'!M47+'Акт. перечень'!M50+'Акт. перечень'!M53</f>
        <v>12408995.800000001</v>
      </c>
      <c r="Z9" s="88">
        <f>'Акт. перечень'!N25+'Акт. перечень'!N34+'Акт. перечень'!N35+'Акт. перечень'!N36+'Акт. перечень'!N47+'Акт. перечень'!N50+'Акт. перечень'!N53</f>
        <v>10897733.800000001</v>
      </c>
      <c r="AA9" s="88">
        <f>'Акт. перечень'!L42+'Акт. перечень'!L44</f>
        <v>149200</v>
      </c>
      <c r="AB9" s="88">
        <f>'Акт. перечень'!M42+'Акт. перечень'!M44</f>
        <v>149200</v>
      </c>
      <c r="AC9" s="88">
        <f>'Акт. перечень'!N42+'Акт. перечень'!N44</f>
        <v>149200</v>
      </c>
      <c r="AD9" s="88">
        <f>'Акт. перечень'!L55</f>
        <v>33000</v>
      </c>
      <c r="AE9" s="88">
        <f>'Акт. перечень'!M55</f>
        <v>30000</v>
      </c>
      <c r="AF9" s="88">
        <f>'Акт. перечень'!N55</f>
        <v>100000</v>
      </c>
      <c r="AG9" s="88"/>
      <c r="AH9" s="88"/>
      <c r="AI9" s="88"/>
      <c r="AJ9" s="88">
        <f>'Акт. перечень'!L17+'Акт. перечень'!L18+'Акт. перечень'!L20</f>
        <v>130598765.89999999</v>
      </c>
      <c r="AK9" s="88">
        <f>'Акт. перечень'!M17+'Акт. перечень'!M18+'Акт. перечень'!M20</f>
        <v>135427171.40000001</v>
      </c>
      <c r="AL9" s="88">
        <f>'Акт. перечень'!N17+'Акт. перечень'!N18+'Акт. перечень'!N20</f>
        <v>136507120.59999999</v>
      </c>
      <c r="AM9" s="88">
        <f>'Акт. перечень'!L19+'Акт. перечень'!L30+'Акт. перечень'!L40+'Акт. перечень'!L41+'Акт. перечень'!L46</f>
        <v>6027187.2000000002</v>
      </c>
      <c r="AN9" s="88">
        <f>'Акт. перечень'!M19+'Акт. перечень'!M30+'Акт. перечень'!M40+'Акт. перечень'!M41+'Акт. перечень'!M46</f>
        <v>6421269</v>
      </c>
      <c r="AO9" s="91">
        <f>'Акт. перечень'!N19+'Акт. перечень'!N30+'Акт. перечень'!N40+'Акт. перечень'!N41+'Акт. перечень'!N46</f>
        <v>7955610.9000000004</v>
      </c>
      <c r="AP9" s="87"/>
      <c r="AQ9" s="88"/>
      <c r="AR9" s="89"/>
      <c r="AS9" s="90"/>
      <c r="AT9" s="88"/>
      <c r="AU9" s="89"/>
    </row>
    <row r="10" spans="2:47" s="58" customFormat="1" ht="16.5" x14ac:dyDescent="0.25">
      <c r="B10" s="118" t="s">
        <v>11</v>
      </c>
      <c r="C10" s="87">
        <f t="shared" si="1"/>
        <v>109597959.5</v>
      </c>
      <c r="D10" s="88">
        <f t="shared" si="2"/>
        <v>101793759.5</v>
      </c>
      <c r="E10" s="89">
        <f t="shared" si="3"/>
        <v>91894388</v>
      </c>
      <c r="F10" s="90"/>
      <c r="G10" s="88"/>
      <c r="H10" s="91"/>
      <c r="I10" s="87"/>
      <c r="J10" s="88"/>
      <c r="K10" s="89"/>
      <c r="L10" s="90"/>
      <c r="M10" s="88"/>
      <c r="N10" s="89"/>
      <c r="O10" s="95">
        <f>'Акт. перечень'!L57+'Акт. перечень'!L58+'Акт. перечень'!L59</f>
        <v>59926874.299999997</v>
      </c>
      <c r="P10" s="93">
        <f>'Акт. перечень'!M57+'Акт. перечень'!M58+'Акт. перечень'!M59</f>
        <v>59926874.299999997</v>
      </c>
      <c r="Q10" s="93">
        <f>'Акт. перечень'!N57+'Акт. перечень'!N58+'Акт. перечень'!N59</f>
        <v>58310702.799999997</v>
      </c>
      <c r="R10" s="93"/>
      <c r="S10" s="93"/>
      <c r="T10" s="93"/>
      <c r="U10" s="93">
        <f>'Акт. перечень'!L62+'Акт. перечень'!L60</f>
        <v>41671085.200000003</v>
      </c>
      <c r="V10" s="93">
        <f>'Акт. перечень'!M62+'Акт. перечень'!M60</f>
        <v>39866885.200000003</v>
      </c>
      <c r="W10" s="93">
        <f>'Акт. перечень'!N62+'Акт. перечень'!N60</f>
        <v>31583685.199999999</v>
      </c>
      <c r="X10" s="93"/>
      <c r="Y10" s="93"/>
      <c r="Z10" s="93"/>
      <c r="AA10" s="93"/>
      <c r="AB10" s="93"/>
      <c r="AC10" s="93"/>
      <c r="AD10" s="93"/>
      <c r="AE10" s="93"/>
      <c r="AF10" s="93"/>
      <c r="AG10" s="93"/>
      <c r="AH10" s="93"/>
      <c r="AI10" s="93"/>
      <c r="AJ10" s="93"/>
      <c r="AK10" s="93"/>
      <c r="AL10" s="93"/>
      <c r="AM10" s="93">
        <f>'Акт. перечень'!L61</f>
        <v>8000000</v>
      </c>
      <c r="AN10" s="93">
        <f>'Акт. перечень'!M61</f>
        <v>2000000</v>
      </c>
      <c r="AO10" s="93">
        <f>'Акт. перечень'!N61</f>
        <v>2000000</v>
      </c>
      <c r="AP10" s="92"/>
      <c r="AQ10" s="93"/>
      <c r="AR10" s="94"/>
      <c r="AS10" s="95"/>
      <c r="AT10" s="93"/>
      <c r="AU10" s="94"/>
    </row>
    <row r="11" spans="2:47" s="58" customFormat="1" ht="16.5" x14ac:dyDescent="0.25">
      <c r="B11" s="118" t="s">
        <v>22</v>
      </c>
      <c r="C11" s="87">
        <f t="shared" si="1"/>
        <v>20565430</v>
      </c>
      <c r="D11" s="88">
        <f t="shared" si="2"/>
        <v>20875459.699999999</v>
      </c>
      <c r="E11" s="89">
        <f t="shared" si="3"/>
        <v>896000</v>
      </c>
      <c r="F11" s="90"/>
      <c r="G11" s="88"/>
      <c r="H11" s="91"/>
      <c r="I11" s="87"/>
      <c r="J11" s="88"/>
      <c r="K11" s="89"/>
      <c r="L11" s="90">
        <f>'Акт. перечень'!L64</f>
        <v>3864700</v>
      </c>
      <c r="M11" s="88">
        <f>'Акт. перечень'!M64</f>
        <v>5090129.7</v>
      </c>
      <c r="N11" s="89">
        <f>'Акт. перечень'!N64</f>
        <v>896000</v>
      </c>
      <c r="O11" s="95"/>
      <c r="P11" s="93"/>
      <c r="Q11" s="93"/>
      <c r="R11" s="93"/>
      <c r="S11" s="93"/>
      <c r="T11" s="93"/>
      <c r="U11" s="93"/>
      <c r="V11" s="93"/>
      <c r="W11" s="93"/>
      <c r="X11" s="93"/>
      <c r="Y11" s="93"/>
      <c r="Z11" s="93"/>
      <c r="AA11" s="93"/>
      <c r="AB11" s="93"/>
      <c r="AC11" s="93"/>
      <c r="AD11" s="93"/>
      <c r="AE11" s="93"/>
      <c r="AF11" s="93"/>
      <c r="AG11" s="93"/>
      <c r="AH11" s="93"/>
      <c r="AI11" s="93"/>
      <c r="AJ11" s="93"/>
      <c r="AK11" s="93"/>
      <c r="AL11" s="93"/>
      <c r="AM11" s="93">
        <f>'Акт. перечень'!L63</f>
        <v>16700730</v>
      </c>
      <c r="AN11" s="93">
        <f>'Акт. перечень'!M63</f>
        <v>15785330</v>
      </c>
      <c r="AO11" s="96">
        <f>'Акт. перечень'!N63</f>
        <v>0</v>
      </c>
      <c r="AP11" s="92"/>
      <c r="AQ11" s="93"/>
      <c r="AR11" s="94"/>
      <c r="AS11" s="95"/>
      <c r="AT11" s="93"/>
      <c r="AU11" s="94"/>
    </row>
    <row r="12" spans="2:47" s="30" customFormat="1" ht="16.5" x14ac:dyDescent="0.25">
      <c r="B12" s="118" t="s">
        <v>33</v>
      </c>
      <c r="C12" s="87">
        <f t="shared" si="1"/>
        <v>11519591.300000001</v>
      </c>
      <c r="D12" s="88">
        <f t="shared" si="2"/>
        <v>11033867</v>
      </c>
      <c r="E12" s="89">
        <f t="shared" si="3"/>
        <v>11033867</v>
      </c>
      <c r="F12" s="95"/>
      <c r="G12" s="93"/>
      <c r="H12" s="96"/>
      <c r="I12" s="92"/>
      <c r="J12" s="93"/>
      <c r="K12" s="94"/>
      <c r="L12" s="95"/>
      <c r="M12" s="93"/>
      <c r="N12" s="94"/>
      <c r="O12" s="90"/>
      <c r="P12" s="88"/>
      <c r="Q12" s="88"/>
      <c r="R12" s="88"/>
      <c r="S12" s="88"/>
      <c r="T12" s="88"/>
      <c r="U12" s="88">
        <f>'Акт. перечень'!L65</f>
        <v>11519591.300000001</v>
      </c>
      <c r="V12" s="88">
        <f>'Акт. перечень'!M65</f>
        <v>11033867</v>
      </c>
      <c r="W12" s="88">
        <f>'Акт. перечень'!N65</f>
        <v>11033867</v>
      </c>
      <c r="X12" s="88"/>
      <c r="Y12" s="88"/>
      <c r="Z12" s="88"/>
      <c r="AA12" s="88"/>
      <c r="AB12" s="88"/>
      <c r="AC12" s="88"/>
      <c r="AD12" s="88"/>
      <c r="AE12" s="88"/>
      <c r="AF12" s="88"/>
      <c r="AG12" s="88"/>
      <c r="AH12" s="88"/>
      <c r="AI12" s="88"/>
      <c r="AJ12" s="88"/>
      <c r="AK12" s="88"/>
      <c r="AL12" s="88"/>
      <c r="AM12" s="88"/>
      <c r="AN12" s="88"/>
      <c r="AO12" s="91"/>
      <c r="AP12" s="87"/>
      <c r="AQ12" s="88"/>
      <c r="AR12" s="89"/>
      <c r="AS12" s="90"/>
      <c r="AT12" s="88"/>
      <c r="AU12" s="89"/>
    </row>
    <row r="13" spans="2:47" s="30" customFormat="1" ht="16.5" x14ac:dyDescent="0.25">
      <c r="B13" s="118" t="s">
        <v>87</v>
      </c>
      <c r="C13" s="87">
        <f t="shared" si="1"/>
        <v>12034948</v>
      </c>
      <c r="D13" s="88">
        <f t="shared" si="2"/>
        <v>15984948</v>
      </c>
      <c r="E13" s="89">
        <f t="shared" si="3"/>
        <v>25898948</v>
      </c>
      <c r="F13" s="90"/>
      <c r="G13" s="88"/>
      <c r="H13" s="91"/>
      <c r="I13" s="92"/>
      <c r="J13" s="88"/>
      <c r="K13" s="89"/>
      <c r="L13" s="90"/>
      <c r="M13" s="88"/>
      <c r="N13" s="89"/>
      <c r="O13" s="90"/>
      <c r="P13" s="88"/>
      <c r="Q13" s="88"/>
      <c r="R13" s="88"/>
      <c r="S13" s="88"/>
      <c r="T13" s="88"/>
      <c r="U13" s="88"/>
      <c r="V13" s="88"/>
      <c r="W13" s="88"/>
      <c r="X13" s="88"/>
      <c r="Y13" s="88"/>
      <c r="Z13" s="88"/>
      <c r="AA13" s="88"/>
      <c r="AB13" s="88"/>
      <c r="AC13" s="88"/>
      <c r="AD13" s="88"/>
      <c r="AE13" s="88"/>
      <c r="AF13" s="88"/>
      <c r="AG13" s="88"/>
      <c r="AH13" s="88"/>
      <c r="AI13" s="88"/>
      <c r="AJ13" s="88"/>
      <c r="AK13" s="88"/>
      <c r="AL13" s="88"/>
      <c r="AM13" s="88">
        <f>'Акт. перечень'!L68+'Акт. перечень'!L130</f>
        <v>12034948</v>
      </c>
      <c r="AN13" s="88">
        <f>'Акт. перечень'!M68+'Акт. перечень'!M130</f>
        <v>15984948</v>
      </c>
      <c r="AO13" s="88">
        <f>'Акт. перечень'!N68+'Акт. перечень'!N130</f>
        <v>25898948</v>
      </c>
      <c r="AP13" s="87"/>
      <c r="AQ13" s="88"/>
      <c r="AR13" s="89"/>
      <c r="AS13" s="90"/>
      <c r="AT13" s="88"/>
      <c r="AU13" s="89"/>
    </row>
    <row r="14" spans="2:47" s="30" customFormat="1" ht="16.5" x14ac:dyDescent="0.25">
      <c r="B14" s="118" t="s">
        <v>421</v>
      </c>
      <c r="C14" s="87">
        <f t="shared" si="1"/>
        <v>5942750</v>
      </c>
      <c r="D14" s="88">
        <f t="shared" si="2"/>
        <v>6957500</v>
      </c>
      <c r="E14" s="89">
        <f t="shared" si="3"/>
        <v>4007500</v>
      </c>
      <c r="F14" s="90"/>
      <c r="G14" s="88"/>
      <c r="H14" s="91"/>
      <c r="I14" s="92"/>
      <c r="J14" s="88"/>
      <c r="K14" s="89"/>
      <c r="L14" s="90"/>
      <c r="M14" s="88"/>
      <c r="N14" s="89"/>
      <c r="O14" s="90"/>
      <c r="P14" s="88"/>
      <c r="Q14" s="88"/>
      <c r="R14" s="88"/>
      <c r="S14" s="88"/>
      <c r="T14" s="88"/>
      <c r="U14" s="88"/>
      <c r="V14" s="88"/>
      <c r="W14" s="88"/>
      <c r="X14" s="88"/>
      <c r="Y14" s="88"/>
      <c r="Z14" s="88"/>
      <c r="AA14" s="88"/>
      <c r="AB14" s="88"/>
      <c r="AC14" s="88"/>
      <c r="AD14" s="88"/>
      <c r="AE14" s="88"/>
      <c r="AF14" s="88"/>
      <c r="AG14" s="88"/>
      <c r="AH14" s="88"/>
      <c r="AI14" s="88"/>
      <c r="AJ14" s="108"/>
      <c r="AK14" s="108"/>
      <c r="AL14" s="108"/>
      <c r="AM14" s="108"/>
      <c r="AN14" s="108"/>
      <c r="AO14" s="112"/>
      <c r="AP14" s="87">
        <f>'Акт. перечень'!L78+'Акт. перечень'!L79+'Акт. перечень'!L80+'Акт. перечень'!L81+'Акт. перечень'!L82</f>
        <v>5942750</v>
      </c>
      <c r="AQ14" s="87">
        <f>'Акт. перечень'!M78+'Акт. перечень'!M79+'Акт. перечень'!M80+'Акт. перечень'!M81+'Акт. перечень'!M82</f>
        <v>6957500</v>
      </c>
      <c r="AR14" s="175">
        <f>'Акт. перечень'!N78+'Акт. перечень'!N79+'Акт. перечень'!N80+'Акт. перечень'!N81+'Акт. перечень'!N82</f>
        <v>4007500</v>
      </c>
      <c r="AS14" s="90"/>
      <c r="AT14" s="88"/>
      <c r="AU14" s="89"/>
    </row>
    <row r="15" spans="2:47" s="58" customFormat="1" ht="16.5" x14ac:dyDescent="0.25">
      <c r="B15" s="118" t="s">
        <v>18</v>
      </c>
      <c r="C15" s="87">
        <f t="shared" si="1"/>
        <v>9750558.8000000007</v>
      </c>
      <c r="D15" s="88">
        <f t="shared" si="2"/>
        <v>8152574</v>
      </c>
      <c r="E15" s="89">
        <f t="shared" si="3"/>
        <v>10677132</v>
      </c>
      <c r="F15" s="90"/>
      <c r="G15" s="88"/>
      <c r="H15" s="91"/>
      <c r="I15" s="87"/>
      <c r="J15" s="88"/>
      <c r="K15" s="89"/>
      <c r="L15" s="90"/>
      <c r="M15" s="88"/>
      <c r="N15" s="89"/>
      <c r="O15" s="95"/>
      <c r="P15" s="93"/>
      <c r="Q15" s="93"/>
      <c r="R15" s="93"/>
      <c r="S15" s="93"/>
      <c r="T15" s="93"/>
      <c r="U15" s="93"/>
      <c r="V15" s="93"/>
      <c r="W15" s="93"/>
      <c r="X15" s="93"/>
      <c r="Y15" s="93"/>
      <c r="Z15" s="93"/>
      <c r="AA15" s="93"/>
      <c r="AB15" s="93"/>
      <c r="AC15" s="93"/>
      <c r="AD15" s="93"/>
      <c r="AE15" s="93"/>
      <c r="AF15" s="93"/>
      <c r="AG15" s="93"/>
      <c r="AH15" s="93"/>
      <c r="AI15" s="93"/>
      <c r="AJ15" s="109"/>
      <c r="AK15" s="109"/>
      <c r="AL15" s="109"/>
      <c r="AM15" s="109"/>
      <c r="AN15" s="109"/>
      <c r="AO15" s="113"/>
      <c r="AP15" s="87">
        <f>'Акт. перечень'!L83</f>
        <v>9750558.8000000007</v>
      </c>
      <c r="AQ15" s="88">
        <f>'Акт. перечень'!M83</f>
        <v>8152574</v>
      </c>
      <c r="AR15" s="89">
        <f>'Акт. перечень'!N83</f>
        <v>10677132</v>
      </c>
      <c r="AS15" s="95"/>
      <c r="AT15" s="93"/>
      <c r="AU15" s="94"/>
    </row>
    <row r="16" spans="2:47" s="58" customFormat="1" ht="16.5" x14ac:dyDescent="0.25">
      <c r="B16" s="118" t="s">
        <v>532</v>
      </c>
      <c r="C16" s="87">
        <f t="shared" si="1"/>
        <v>114993641.89999999</v>
      </c>
      <c r="D16" s="88">
        <f t="shared" si="2"/>
        <v>90006740.5</v>
      </c>
      <c r="E16" s="89">
        <f t="shared" si="3"/>
        <v>91929787.5</v>
      </c>
      <c r="F16" s="90"/>
      <c r="G16" s="88"/>
      <c r="H16" s="91"/>
      <c r="I16" s="87"/>
      <c r="J16" s="88"/>
      <c r="K16" s="89"/>
      <c r="L16" s="90"/>
      <c r="M16" s="88"/>
      <c r="N16" s="89"/>
      <c r="O16" s="95"/>
      <c r="P16" s="93"/>
      <c r="Q16" s="93"/>
      <c r="R16" s="93"/>
      <c r="S16" s="93"/>
      <c r="T16" s="93"/>
      <c r="U16" s="93"/>
      <c r="V16" s="93"/>
      <c r="W16" s="93"/>
      <c r="X16" s="93"/>
      <c r="Y16" s="93"/>
      <c r="Z16" s="93"/>
      <c r="AA16" s="93"/>
      <c r="AB16" s="93"/>
      <c r="AC16" s="93"/>
      <c r="AD16" s="93"/>
      <c r="AE16" s="93"/>
      <c r="AF16" s="93"/>
      <c r="AG16" s="93"/>
      <c r="AH16" s="93"/>
      <c r="AI16" s="93"/>
      <c r="AJ16" s="109"/>
      <c r="AK16" s="109"/>
      <c r="AL16" s="109"/>
      <c r="AM16" s="109"/>
      <c r="AN16" s="109"/>
      <c r="AO16" s="113"/>
      <c r="AP16" s="147">
        <f>'Акт. перечень'!L87+'Акт. перечень'!L88+'Акт. перечень'!L89+'Акт. перечень'!L90+'Акт. перечень'!L91</f>
        <v>114993641.89999999</v>
      </c>
      <c r="AQ16" s="147">
        <f>'Акт. перечень'!M87+'Акт. перечень'!M88+'Акт. перечень'!M89+'Акт. перечень'!M90+'Акт. перечень'!M91</f>
        <v>90006740.5</v>
      </c>
      <c r="AR16" s="175">
        <f>'Акт. перечень'!N87+'Акт. перечень'!N88+'Акт. перечень'!N89+'Акт. перечень'!N90+'Акт. перечень'!N91</f>
        <v>91929787.5</v>
      </c>
      <c r="AS16" s="95"/>
      <c r="AT16" s="93"/>
      <c r="AU16" s="94"/>
    </row>
    <row r="17" spans="2:47" s="58" customFormat="1" ht="16.5" x14ac:dyDescent="0.25">
      <c r="B17" s="118" t="s">
        <v>533</v>
      </c>
      <c r="C17" s="87">
        <f t="shared" si="1"/>
        <v>500000</v>
      </c>
      <c r="D17" s="88">
        <f t="shared" si="2"/>
        <v>150000</v>
      </c>
      <c r="E17" s="89">
        <f t="shared" si="3"/>
        <v>150000</v>
      </c>
      <c r="F17" s="90"/>
      <c r="G17" s="88"/>
      <c r="H17" s="91"/>
      <c r="I17" s="87"/>
      <c r="J17" s="88"/>
      <c r="K17" s="89"/>
      <c r="L17" s="90"/>
      <c r="M17" s="88"/>
      <c r="N17" s="89"/>
      <c r="O17" s="95"/>
      <c r="P17" s="93"/>
      <c r="Q17" s="93"/>
      <c r="R17" s="93"/>
      <c r="S17" s="93"/>
      <c r="T17" s="93"/>
      <c r="U17" s="93"/>
      <c r="V17" s="93"/>
      <c r="W17" s="93"/>
      <c r="X17" s="93"/>
      <c r="Y17" s="93"/>
      <c r="Z17" s="93"/>
      <c r="AA17" s="93"/>
      <c r="AB17" s="93"/>
      <c r="AC17" s="93"/>
      <c r="AD17" s="93">
        <f>'Акт. перечень'!L56</f>
        <v>500000</v>
      </c>
      <c r="AE17" s="93">
        <f>'Акт. перечень'!M56</f>
        <v>150000</v>
      </c>
      <c r="AF17" s="93">
        <f>'Акт. перечень'!N56</f>
        <v>150000</v>
      </c>
      <c r="AG17" s="93"/>
      <c r="AH17" s="93"/>
      <c r="AI17" s="93"/>
      <c r="AJ17" s="109"/>
      <c r="AK17" s="109"/>
      <c r="AL17" s="109"/>
      <c r="AM17" s="109"/>
      <c r="AN17" s="109"/>
      <c r="AO17" s="113"/>
      <c r="AP17" s="87"/>
      <c r="AQ17" s="88"/>
      <c r="AR17" s="89"/>
      <c r="AS17" s="95"/>
      <c r="AT17" s="93"/>
      <c r="AU17" s="94"/>
    </row>
    <row r="18" spans="2:47" s="58" customFormat="1" ht="33" x14ac:dyDescent="0.25">
      <c r="B18" s="118" t="s">
        <v>73</v>
      </c>
      <c r="C18" s="87">
        <f t="shared" si="1"/>
        <v>5040100</v>
      </c>
      <c r="D18" s="88">
        <f t="shared" si="2"/>
        <v>5317400</v>
      </c>
      <c r="E18" s="89">
        <f t="shared" si="3"/>
        <v>5621400</v>
      </c>
      <c r="F18" s="90"/>
      <c r="G18" s="88"/>
      <c r="H18" s="91"/>
      <c r="I18" s="87"/>
      <c r="J18" s="88"/>
      <c r="K18" s="89"/>
      <c r="L18" s="90"/>
      <c r="M18" s="88"/>
      <c r="N18" s="89"/>
      <c r="O18" s="95"/>
      <c r="P18" s="93"/>
      <c r="Q18" s="93"/>
      <c r="R18" s="93"/>
      <c r="S18" s="93"/>
      <c r="T18" s="93"/>
      <c r="U18" s="93"/>
      <c r="V18" s="93"/>
      <c r="W18" s="93"/>
      <c r="X18" s="93"/>
      <c r="Y18" s="93"/>
      <c r="Z18" s="93"/>
      <c r="AA18" s="93"/>
      <c r="AB18" s="93"/>
      <c r="AC18" s="93"/>
      <c r="AD18" s="93"/>
      <c r="AE18" s="93"/>
      <c r="AF18" s="93"/>
      <c r="AG18" s="93">
        <f>'Акт. перечень'!L120+'Акт. перечень'!L121+'Акт. перечень'!L122+'Акт. перечень'!L123+'Акт. перечень'!L124</f>
        <v>5040100</v>
      </c>
      <c r="AH18" s="93">
        <f>'Акт. перечень'!M120+'Акт. перечень'!M121+'Акт. перечень'!M122+'Акт. перечень'!M123+'Акт. перечень'!M124</f>
        <v>5317400</v>
      </c>
      <c r="AI18" s="93">
        <f>'Акт. перечень'!N120+'Акт. перечень'!N121+'Акт. перечень'!N122+'Акт. перечень'!N123+'Акт. перечень'!N124</f>
        <v>5621400</v>
      </c>
      <c r="AJ18" s="109"/>
      <c r="AK18" s="109"/>
      <c r="AL18" s="109"/>
      <c r="AM18" s="109"/>
      <c r="AN18" s="109"/>
      <c r="AO18" s="113"/>
      <c r="AP18" s="87"/>
      <c r="AQ18" s="88"/>
      <c r="AR18" s="89"/>
      <c r="AS18" s="95"/>
      <c r="AT18" s="93"/>
      <c r="AU18" s="94"/>
    </row>
    <row r="19" spans="2:47" s="58" customFormat="1" ht="16.5" x14ac:dyDescent="0.25">
      <c r="B19" s="119" t="s">
        <v>402</v>
      </c>
      <c r="C19" s="87">
        <f t="shared" si="1"/>
        <v>28537857</v>
      </c>
      <c r="D19" s="88">
        <f t="shared" si="2"/>
        <v>23619370.300000001</v>
      </c>
      <c r="E19" s="89">
        <f t="shared" si="3"/>
        <v>9924725</v>
      </c>
      <c r="F19" s="90"/>
      <c r="G19" s="88"/>
      <c r="H19" s="91"/>
      <c r="I19" s="87"/>
      <c r="J19" s="88"/>
      <c r="K19" s="89"/>
      <c r="L19" s="90"/>
      <c r="M19" s="88"/>
      <c r="N19" s="89"/>
      <c r="O19" s="95"/>
      <c r="P19" s="93"/>
      <c r="Q19" s="93"/>
      <c r="R19" s="93"/>
      <c r="S19" s="93"/>
      <c r="T19" s="93"/>
      <c r="U19" s="93"/>
      <c r="V19" s="93"/>
      <c r="W19" s="93"/>
      <c r="X19" s="93"/>
      <c r="Y19" s="93"/>
      <c r="Z19" s="93"/>
      <c r="AA19" s="93"/>
      <c r="AB19" s="93"/>
      <c r="AC19" s="93"/>
      <c r="AD19" s="93"/>
      <c r="AE19" s="93"/>
      <c r="AF19" s="93"/>
      <c r="AG19" s="93"/>
      <c r="AH19" s="93"/>
      <c r="AI19" s="93"/>
      <c r="AJ19" s="109"/>
      <c r="AK19" s="109"/>
      <c r="AL19" s="109"/>
      <c r="AM19" s="109"/>
      <c r="AN19" s="109"/>
      <c r="AO19" s="113"/>
      <c r="AP19" s="147">
        <f>'Акт. перечень'!L92+'Акт. перечень'!L93+'Акт. перечень'!L94+'Акт. перечень'!L95</f>
        <v>28537857</v>
      </c>
      <c r="AQ19" s="147">
        <f>'Акт. перечень'!M92+'Акт. перечень'!M93+'Акт. перечень'!M94+'Акт. перечень'!M95</f>
        <v>23619370.300000001</v>
      </c>
      <c r="AR19" s="175">
        <f>'Акт. перечень'!N92+'Акт. перечень'!N93+'Акт. перечень'!N94+'Акт. перечень'!N95</f>
        <v>9924725</v>
      </c>
      <c r="AS19" s="95"/>
      <c r="AT19" s="93"/>
      <c r="AU19" s="94"/>
    </row>
    <row r="20" spans="2:47" s="58" customFormat="1" ht="16.5" x14ac:dyDescent="0.25">
      <c r="B20" s="119" t="s">
        <v>403</v>
      </c>
      <c r="C20" s="87">
        <f t="shared" si="1"/>
        <v>56025000</v>
      </c>
      <c r="D20" s="88">
        <f t="shared" si="2"/>
        <v>66215000</v>
      </c>
      <c r="E20" s="89">
        <f t="shared" si="3"/>
        <v>91727800</v>
      </c>
      <c r="F20" s="90"/>
      <c r="G20" s="88"/>
      <c r="H20" s="91"/>
      <c r="I20" s="87"/>
      <c r="J20" s="88"/>
      <c r="K20" s="89"/>
      <c r="L20" s="90"/>
      <c r="M20" s="88"/>
      <c r="N20" s="89"/>
      <c r="O20" s="95"/>
      <c r="P20" s="93"/>
      <c r="Q20" s="93"/>
      <c r="R20" s="93"/>
      <c r="S20" s="93"/>
      <c r="T20" s="93"/>
      <c r="U20" s="93"/>
      <c r="V20" s="93"/>
      <c r="W20" s="93"/>
      <c r="X20" s="93"/>
      <c r="Y20" s="93"/>
      <c r="Z20" s="93"/>
      <c r="AA20" s="93"/>
      <c r="AB20" s="93"/>
      <c r="AC20" s="93"/>
      <c r="AD20" s="93"/>
      <c r="AE20" s="93"/>
      <c r="AF20" s="93"/>
      <c r="AG20" s="93"/>
      <c r="AH20" s="93"/>
      <c r="AI20" s="93"/>
      <c r="AJ20" s="109"/>
      <c r="AK20" s="109"/>
      <c r="AL20" s="109"/>
      <c r="AM20" s="109"/>
      <c r="AN20" s="109"/>
      <c r="AO20" s="113"/>
      <c r="AP20" s="87">
        <f>'Акт. перечень'!L96+'Акт. перечень'!L97+'Акт. перечень'!L98+'Акт. перечень'!L99</f>
        <v>56025000</v>
      </c>
      <c r="AQ20" s="87">
        <f>'Акт. перечень'!M96+'Акт. перечень'!M97+'Акт. перечень'!M98+'Акт. перечень'!M99</f>
        <v>66215000</v>
      </c>
      <c r="AR20" s="175">
        <f>'Акт. перечень'!N96+'Акт. перечень'!N97+'Акт. перечень'!N98+'Акт. перечень'!N99</f>
        <v>91727800</v>
      </c>
      <c r="AS20" s="95"/>
      <c r="AT20" s="93"/>
      <c r="AU20" s="94"/>
    </row>
    <row r="21" spans="2:47" s="58" customFormat="1" ht="17.25" thickBot="1" x14ac:dyDescent="0.3">
      <c r="B21" s="196" t="s">
        <v>905</v>
      </c>
      <c r="C21" s="250">
        <f t="shared" si="1"/>
        <v>571300</v>
      </c>
      <c r="D21" s="251">
        <f t="shared" si="2"/>
        <v>821300</v>
      </c>
      <c r="E21" s="252">
        <f t="shared" si="3"/>
        <v>821300</v>
      </c>
      <c r="F21" s="202"/>
      <c r="G21" s="197"/>
      <c r="H21" s="198"/>
      <c r="I21" s="199"/>
      <c r="J21" s="200"/>
      <c r="K21" s="201"/>
      <c r="L21" s="202"/>
      <c r="M21" s="197"/>
      <c r="N21" s="203"/>
      <c r="O21" s="173"/>
      <c r="P21" s="101"/>
      <c r="Q21" s="101"/>
      <c r="R21" s="101"/>
      <c r="S21" s="101"/>
      <c r="T21" s="101"/>
      <c r="U21" s="101"/>
      <c r="V21" s="101"/>
      <c r="W21" s="101"/>
      <c r="X21" s="101"/>
      <c r="Y21" s="101"/>
      <c r="Z21" s="101"/>
      <c r="AA21" s="101"/>
      <c r="AB21" s="101"/>
      <c r="AC21" s="101"/>
      <c r="AD21" s="101"/>
      <c r="AE21" s="101"/>
      <c r="AF21" s="101"/>
      <c r="AG21" s="101"/>
      <c r="AH21" s="101"/>
      <c r="AI21" s="101"/>
      <c r="AJ21" s="204"/>
      <c r="AK21" s="204"/>
      <c r="AL21" s="204"/>
      <c r="AM21" s="210">
        <f>'Акт. перечень'!L129</f>
        <v>571300</v>
      </c>
      <c r="AN21" s="210">
        <f>'Акт. перечень'!M129</f>
        <v>821300</v>
      </c>
      <c r="AO21" s="210">
        <f>'Акт. перечень'!N129</f>
        <v>821300</v>
      </c>
      <c r="AP21" s="199"/>
      <c r="AQ21" s="205"/>
      <c r="AR21" s="206"/>
      <c r="AS21" s="207"/>
      <c r="AT21" s="208"/>
      <c r="AU21" s="209"/>
    </row>
    <row r="22" spans="2:47" s="58" customFormat="1" ht="17.25" thickBot="1" x14ac:dyDescent="0.3">
      <c r="B22" s="117" t="s">
        <v>783</v>
      </c>
      <c r="C22" s="253">
        <f t="shared" si="1"/>
        <v>680327671.19999993</v>
      </c>
      <c r="D22" s="254">
        <f t="shared" si="2"/>
        <v>640104081.79999995</v>
      </c>
      <c r="E22" s="255">
        <f t="shared" si="3"/>
        <v>651801975.89999986</v>
      </c>
      <c r="F22" s="174">
        <f>SUM(F5:F20)</f>
        <v>25221520.600000001</v>
      </c>
      <c r="G22" s="98">
        <f t="shared" ref="G22:AU22" si="4">SUM(G5:G20)</f>
        <v>9054220.5999999996</v>
      </c>
      <c r="H22" s="100">
        <f t="shared" si="4"/>
        <v>10803220.6</v>
      </c>
      <c r="I22" s="185">
        <f t="shared" si="4"/>
        <v>2602610</v>
      </c>
      <c r="J22" s="101">
        <f t="shared" si="4"/>
        <v>1191830</v>
      </c>
      <c r="K22" s="120">
        <f t="shared" si="4"/>
        <v>89330</v>
      </c>
      <c r="L22" s="97">
        <f t="shared" si="4"/>
        <v>6671000</v>
      </c>
      <c r="M22" s="98">
        <f t="shared" si="4"/>
        <v>9779229.6999999993</v>
      </c>
      <c r="N22" s="99">
        <f>SUM(N5:N20)</f>
        <v>5585100</v>
      </c>
      <c r="O22" s="173">
        <f t="shared" si="4"/>
        <v>137141914.39999998</v>
      </c>
      <c r="P22" s="101">
        <f t="shared" si="4"/>
        <v>145518139</v>
      </c>
      <c r="Q22" s="101">
        <f t="shared" si="4"/>
        <v>158352212.09999999</v>
      </c>
      <c r="R22" s="101">
        <f t="shared" si="4"/>
        <v>17446459.200000003</v>
      </c>
      <c r="S22" s="101">
        <f t="shared" si="4"/>
        <v>20268331.600000001</v>
      </c>
      <c r="T22" s="101">
        <f t="shared" si="4"/>
        <v>21356823.5</v>
      </c>
      <c r="U22" s="101">
        <f t="shared" si="4"/>
        <v>76457358.299999997</v>
      </c>
      <c r="V22" s="101">
        <f t="shared" si="4"/>
        <v>56831403.100000001</v>
      </c>
      <c r="W22" s="101">
        <f t="shared" si="4"/>
        <v>49232903.100000001</v>
      </c>
      <c r="X22" s="101">
        <f t="shared" si="4"/>
        <v>11873838</v>
      </c>
      <c r="Y22" s="101">
        <f t="shared" si="4"/>
        <v>12408995.800000001</v>
      </c>
      <c r="Z22" s="101">
        <f t="shared" si="4"/>
        <v>10897733.800000001</v>
      </c>
      <c r="AA22" s="101">
        <f t="shared" si="4"/>
        <v>149200</v>
      </c>
      <c r="AB22" s="101">
        <f t="shared" si="4"/>
        <v>149200</v>
      </c>
      <c r="AC22" s="101">
        <f t="shared" si="4"/>
        <v>149200</v>
      </c>
      <c r="AD22" s="101">
        <f t="shared" si="4"/>
        <v>533000</v>
      </c>
      <c r="AE22" s="101">
        <f t="shared" si="4"/>
        <v>180000</v>
      </c>
      <c r="AF22" s="101">
        <f t="shared" si="4"/>
        <v>250000</v>
      </c>
      <c r="AG22" s="101">
        <f t="shared" si="4"/>
        <v>5040100</v>
      </c>
      <c r="AH22" s="101">
        <f t="shared" si="4"/>
        <v>5317400</v>
      </c>
      <c r="AI22" s="101">
        <f t="shared" si="4"/>
        <v>5621400</v>
      </c>
      <c r="AJ22" s="101">
        <f t="shared" si="4"/>
        <v>130598765.89999999</v>
      </c>
      <c r="AK22" s="101">
        <f t="shared" si="4"/>
        <v>135427171.40000001</v>
      </c>
      <c r="AL22" s="101">
        <f t="shared" si="4"/>
        <v>136507120.59999999</v>
      </c>
      <c r="AM22" s="101">
        <f>SUM(AM5:AM21)</f>
        <v>43334165.200000003</v>
      </c>
      <c r="AN22" s="101">
        <f t="shared" ref="AN22:AO22" si="5">SUM(AN5:AN21)</f>
        <v>41012847</v>
      </c>
      <c r="AO22" s="101">
        <f t="shared" si="5"/>
        <v>36675858.899999999</v>
      </c>
      <c r="AP22" s="97">
        <f t="shared" si="4"/>
        <v>215249807.69999999</v>
      </c>
      <c r="AQ22" s="98">
        <f t="shared" si="4"/>
        <v>194951184.80000001</v>
      </c>
      <c r="AR22" s="99">
        <f t="shared" si="4"/>
        <v>208266944.5</v>
      </c>
      <c r="AS22" s="174">
        <f t="shared" si="4"/>
        <v>8007931.9000000004</v>
      </c>
      <c r="AT22" s="98">
        <f t="shared" si="4"/>
        <v>8014128.7999999998</v>
      </c>
      <c r="AU22" s="99">
        <f t="shared" si="4"/>
        <v>8014128.7999999998</v>
      </c>
    </row>
    <row r="23" spans="2:47" s="58" customFormat="1" ht="16.5" x14ac:dyDescent="0.25">
      <c r="B23" s="80"/>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2:47" s="58" customFormat="1" ht="16.5" x14ac:dyDescent="0.25">
      <c r="C24" s="79"/>
      <c r="D24" s="79"/>
      <c r="E24" s="79"/>
      <c r="F24" s="79"/>
      <c r="G24" s="79"/>
      <c r="H24" s="79"/>
      <c r="I24" s="151"/>
      <c r="J24" s="151"/>
      <c r="K24" s="186"/>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2:47" s="58" customFormat="1" ht="40.15" customHeight="1" thickBot="1" x14ac:dyDescent="0.3">
      <c r="B25" s="330" t="s">
        <v>853</v>
      </c>
      <c r="C25" s="330"/>
      <c r="D25" s="330"/>
      <c r="E25" s="79" t="s">
        <v>425</v>
      </c>
      <c r="F25" s="79"/>
      <c r="G25" s="79"/>
      <c r="H25" s="79"/>
      <c r="I25" s="79"/>
      <c r="J25" s="79"/>
      <c r="K25" s="79"/>
      <c r="L25" s="79"/>
      <c r="M25" s="79"/>
      <c r="N25" s="79"/>
      <c r="O25" s="151"/>
      <c r="P25" s="151"/>
      <c r="Q25" s="151"/>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2:47" s="2" customFormat="1" ht="17.25" thickBot="1" x14ac:dyDescent="0.3">
      <c r="B26" s="182"/>
      <c r="C26" s="188">
        <v>2019</v>
      </c>
      <c r="D26" s="189">
        <v>2020</v>
      </c>
      <c r="E26" s="190">
        <v>2021</v>
      </c>
      <c r="F26" s="8"/>
      <c r="G26" s="8"/>
      <c r="H26" s="8"/>
      <c r="I26" s="8"/>
      <c r="J26" s="8"/>
      <c r="K26" s="8"/>
      <c r="L26" s="8"/>
      <c r="M26" s="8"/>
      <c r="N26" s="8"/>
      <c r="O26" s="8"/>
      <c r="P26" s="8"/>
      <c r="Q26" s="8"/>
      <c r="R26" s="8"/>
      <c r="S26" s="8"/>
      <c r="T26" s="8"/>
      <c r="U26" s="8"/>
      <c r="V26" s="8"/>
      <c r="W26" s="8"/>
      <c r="X26" s="8"/>
      <c r="Y26" s="8"/>
      <c r="Z26" s="8"/>
      <c r="AA26" s="8"/>
    </row>
    <row r="27" spans="2:47" s="2" customFormat="1" ht="99" x14ac:dyDescent="0.25">
      <c r="B27" s="181" t="s">
        <v>428</v>
      </c>
      <c r="C27" s="107">
        <f>F22+I22</f>
        <v>27824130.600000001</v>
      </c>
      <c r="D27" s="110">
        <f>G22+J22</f>
        <v>10246050.6</v>
      </c>
      <c r="E27" s="111">
        <f>H22+K22</f>
        <v>10892550.6</v>
      </c>
      <c r="F27" s="8"/>
      <c r="G27" s="8"/>
      <c r="H27" s="8"/>
      <c r="I27" s="8"/>
      <c r="J27" s="8"/>
      <c r="K27" s="8"/>
      <c r="L27" s="8"/>
      <c r="M27" s="8"/>
      <c r="N27" s="8"/>
      <c r="O27" s="8"/>
      <c r="P27" s="8"/>
      <c r="Q27" s="8"/>
      <c r="R27" s="8"/>
      <c r="S27" s="8"/>
      <c r="T27" s="8"/>
      <c r="U27" s="8"/>
      <c r="V27" s="8"/>
      <c r="W27" s="8"/>
      <c r="X27" s="8"/>
      <c r="Y27" s="8"/>
      <c r="Z27" s="8"/>
      <c r="AA27" s="8"/>
    </row>
    <row r="28" spans="2:47" ht="57" customHeight="1" x14ac:dyDescent="0.25">
      <c r="B28" s="31" t="str">
        <f>L2</f>
        <v>Софиансирование создания объектов производственной и пр. инфраструктуры.</v>
      </c>
      <c r="C28" s="87">
        <f>L22</f>
        <v>6671000</v>
      </c>
      <c r="D28" s="88">
        <f>M22</f>
        <v>9779229.6999999993</v>
      </c>
      <c r="E28" s="89">
        <f>N22</f>
        <v>5585100</v>
      </c>
      <c r="F28" s="8"/>
      <c r="G28" s="8"/>
      <c r="H28" s="8"/>
      <c r="AB28" s="1"/>
      <c r="AC28" s="1"/>
      <c r="AD28" s="1"/>
      <c r="AE28" s="1"/>
      <c r="AF28" s="1"/>
      <c r="AG28" s="1"/>
      <c r="AH28" s="1"/>
      <c r="AI28" s="1"/>
      <c r="AJ28" s="1"/>
      <c r="AK28" s="1"/>
      <c r="AL28" s="1"/>
      <c r="AM28" s="1"/>
      <c r="AN28" s="1"/>
      <c r="AO28" s="1"/>
      <c r="AP28" s="1"/>
      <c r="AQ28" s="1"/>
      <c r="AR28" s="1"/>
    </row>
    <row r="29" spans="2:47" ht="39.6" customHeight="1" x14ac:dyDescent="0.25">
      <c r="B29" s="31" t="s">
        <v>789</v>
      </c>
      <c r="C29" s="87">
        <f>O22+R22+U22+X22+AA22+AD22+AG22+AJ22+AM22-C30</f>
        <v>422041800.99999994</v>
      </c>
      <c r="D29" s="88">
        <f>P22+S22+V22+Y22+AB22+AE22+AH22+AK22+AN22-D30</f>
        <v>416933487.89999998</v>
      </c>
      <c r="E29" s="89">
        <f>Q22+T22+W22+Z22+AC22+AF22+AI22+AL22+AO22-E30</f>
        <v>418793252</v>
      </c>
      <c r="F29" s="8"/>
      <c r="G29" s="8"/>
      <c r="H29" s="8"/>
      <c r="AB29" s="1"/>
      <c r="AC29" s="1"/>
      <c r="AD29" s="1"/>
      <c r="AE29" s="1"/>
      <c r="AF29" s="1"/>
      <c r="AG29" s="1"/>
      <c r="AH29" s="1"/>
      <c r="AI29" s="1"/>
      <c r="AJ29" s="1"/>
      <c r="AK29" s="1"/>
      <c r="AL29" s="1"/>
      <c r="AM29" s="1"/>
      <c r="AN29" s="1"/>
      <c r="AO29" s="1"/>
      <c r="AP29" s="1"/>
      <c r="AQ29" s="1"/>
      <c r="AR29" s="1"/>
    </row>
    <row r="30" spans="2:47" ht="47.25" x14ac:dyDescent="0.25">
      <c r="B30" s="152" t="s">
        <v>535</v>
      </c>
      <c r="C30" s="87">
        <f>AD22</f>
        <v>533000</v>
      </c>
      <c r="D30" s="88">
        <f t="shared" ref="D30:E30" si="6">AE22</f>
        <v>180000</v>
      </c>
      <c r="E30" s="89">
        <f t="shared" si="6"/>
        <v>250000</v>
      </c>
      <c r="F30" s="8"/>
      <c r="G30" s="8"/>
      <c r="H30" s="8"/>
      <c r="AB30" s="1"/>
      <c r="AC30" s="1"/>
      <c r="AD30" s="1"/>
      <c r="AE30" s="1"/>
      <c r="AF30" s="1"/>
      <c r="AG30" s="1"/>
      <c r="AH30" s="1"/>
      <c r="AI30" s="1"/>
      <c r="AJ30" s="1"/>
      <c r="AK30" s="1"/>
      <c r="AL30" s="1"/>
      <c r="AM30" s="1"/>
      <c r="AN30" s="1"/>
      <c r="AO30" s="1"/>
      <c r="AP30" s="1"/>
      <c r="AQ30" s="1"/>
      <c r="AR30" s="1"/>
    </row>
    <row r="31" spans="2:47" ht="15.6" customHeight="1" x14ac:dyDescent="0.25">
      <c r="B31" s="31" t="s">
        <v>211</v>
      </c>
      <c r="C31" s="87">
        <f>AS22</f>
        <v>8007931.9000000004</v>
      </c>
      <c r="D31" s="88">
        <f>AT22</f>
        <v>8014128.7999999998</v>
      </c>
      <c r="E31" s="89">
        <f>AU22</f>
        <v>8014128.7999999998</v>
      </c>
      <c r="F31" s="8"/>
      <c r="G31" s="8"/>
      <c r="H31" s="8"/>
      <c r="AB31" s="1"/>
      <c r="AC31" s="1"/>
      <c r="AD31" s="1"/>
      <c r="AE31" s="1"/>
      <c r="AF31" s="1"/>
      <c r="AG31" s="1"/>
      <c r="AH31" s="1"/>
      <c r="AI31" s="1"/>
      <c r="AJ31" s="1"/>
      <c r="AK31" s="1"/>
      <c r="AL31" s="1"/>
      <c r="AM31" s="1"/>
      <c r="AN31" s="1"/>
      <c r="AO31" s="1"/>
      <c r="AP31" s="1"/>
      <c r="AQ31" s="1"/>
      <c r="AR31" s="1"/>
    </row>
    <row r="32" spans="2:47" ht="19.149999999999999" customHeight="1" thickBot="1" x14ac:dyDescent="0.3">
      <c r="B32" s="153" t="s">
        <v>422</v>
      </c>
      <c r="C32" s="121">
        <f>AP22</f>
        <v>215249807.69999999</v>
      </c>
      <c r="D32" s="122">
        <f>AQ22</f>
        <v>194951184.80000001</v>
      </c>
      <c r="E32" s="123">
        <f>AR22</f>
        <v>208266944.5</v>
      </c>
      <c r="F32" s="8"/>
      <c r="G32" s="8"/>
      <c r="H32" s="8"/>
      <c r="AB32" s="1"/>
      <c r="AC32" s="1"/>
      <c r="AD32" s="1"/>
      <c r="AE32" s="1"/>
      <c r="AF32" s="1"/>
      <c r="AG32" s="1"/>
      <c r="AH32" s="1"/>
      <c r="AI32" s="1"/>
      <c r="AJ32" s="1"/>
      <c r="AK32" s="1"/>
      <c r="AL32" s="1"/>
      <c r="AM32" s="1"/>
      <c r="AN32" s="1"/>
      <c r="AO32" s="1"/>
      <c r="AP32" s="1"/>
      <c r="AQ32" s="1"/>
      <c r="AR32" s="1"/>
    </row>
    <row r="33" spans="2:44" ht="17.25" thickBot="1" x14ac:dyDescent="0.3">
      <c r="B33" s="154" t="s">
        <v>212</v>
      </c>
      <c r="C33" s="178">
        <f>SUM(C27:C32)</f>
        <v>680327671.19999993</v>
      </c>
      <c r="D33" s="179">
        <f>SUM(D27:D32)</f>
        <v>640104081.79999995</v>
      </c>
      <c r="E33" s="180">
        <f>SUM(E27:E32)</f>
        <v>651801975.9000001</v>
      </c>
      <c r="F33" s="8"/>
      <c r="G33" s="8"/>
      <c r="H33" s="8"/>
      <c r="AB33" s="1"/>
      <c r="AC33" s="1"/>
      <c r="AD33" s="1"/>
      <c r="AE33" s="1"/>
      <c r="AF33" s="1"/>
      <c r="AG33" s="1"/>
      <c r="AH33" s="1"/>
      <c r="AI33" s="1"/>
      <c r="AJ33" s="1"/>
      <c r="AK33" s="1"/>
      <c r="AL33" s="1"/>
      <c r="AM33" s="1"/>
      <c r="AN33" s="1"/>
      <c r="AO33" s="1"/>
      <c r="AP33" s="1"/>
      <c r="AQ33" s="1"/>
      <c r="AR33" s="1"/>
    </row>
    <row r="34" spans="2:44" x14ac:dyDescent="0.25">
      <c r="C34" s="150"/>
      <c r="D34" s="150"/>
      <c r="E34" s="150"/>
      <c r="AB34" s="1"/>
      <c r="AC34" s="1"/>
      <c r="AD34" s="1"/>
      <c r="AE34" s="1"/>
      <c r="AF34" s="1"/>
      <c r="AG34" s="1"/>
      <c r="AH34" s="1"/>
      <c r="AI34" s="1"/>
      <c r="AJ34" s="1"/>
      <c r="AK34" s="1"/>
      <c r="AL34" s="1"/>
      <c r="AM34" s="1"/>
      <c r="AN34" s="1"/>
      <c r="AO34" s="1"/>
      <c r="AP34" s="1"/>
      <c r="AQ34" s="1"/>
      <c r="AR34" s="1"/>
    </row>
    <row r="35" spans="2:44" x14ac:dyDescent="0.25">
      <c r="C35" s="114"/>
      <c r="D35" s="114"/>
      <c r="E35" s="114"/>
      <c r="AB35" s="1"/>
      <c r="AC35" s="1"/>
      <c r="AD35" s="1"/>
      <c r="AE35" s="1"/>
      <c r="AF35" s="1"/>
      <c r="AG35" s="1"/>
      <c r="AH35" s="1"/>
      <c r="AI35" s="1"/>
      <c r="AJ35" s="1"/>
      <c r="AK35" s="1"/>
      <c r="AL35" s="1"/>
      <c r="AM35" s="1"/>
      <c r="AN35" s="1"/>
      <c r="AO35" s="1"/>
      <c r="AP35" s="1"/>
      <c r="AQ35" s="1"/>
      <c r="AR35" s="1"/>
    </row>
    <row r="36" spans="2:44" x14ac:dyDescent="0.25">
      <c r="C36" s="150"/>
      <c r="D36" s="150"/>
      <c r="E36" s="150"/>
      <c r="AB36" s="1"/>
      <c r="AC36" s="1"/>
      <c r="AD36" s="1"/>
      <c r="AE36" s="1"/>
      <c r="AF36" s="1"/>
      <c r="AG36" s="1"/>
      <c r="AH36" s="1"/>
      <c r="AI36" s="1"/>
      <c r="AJ36" s="1"/>
      <c r="AK36" s="1"/>
      <c r="AL36" s="1"/>
      <c r="AM36" s="1"/>
      <c r="AN36" s="1"/>
      <c r="AO36" s="1"/>
      <c r="AP36" s="1"/>
      <c r="AQ36" s="1"/>
      <c r="AR36" s="1"/>
    </row>
    <row r="37" spans="2:44" x14ac:dyDescent="0.25">
      <c r="AB37" s="1"/>
      <c r="AC37" s="1"/>
      <c r="AD37" s="1"/>
      <c r="AE37" s="1"/>
      <c r="AF37" s="1"/>
      <c r="AG37" s="1"/>
      <c r="AH37" s="1"/>
      <c r="AI37" s="1"/>
      <c r="AJ37" s="1"/>
      <c r="AK37" s="1"/>
      <c r="AL37" s="1"/>
      <c r="AM37" s="1"/>
      <c r="AN37" s="1"/>
      <c r="AO37" s="1"/>
      <c r="AP37" s="1"/>
      <c r="AQ37" s="1"/>
      <c r="AR37" s="1"/>
    </row>
    <row r="56" spans="2:44" s="2" customFormat="1" x14ac:dyDescent="0.25">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2:44" s="2" customFormat="1" x14ac:dyDescent="0.25">
      <c r="B57" s="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2:44" s="2" customFormat="1" x14ac:dyDescent="0.25">
      <c r="B58" s="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61" spans="2:44" s="2" customFormat="1" x14ac:dyDescent="0.25">
      <c r="B61" s="6"/>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5" spans="2:44" s="2" customFormat="1" x14ac:dyDescent="0.25">
      <c r="B65" s="6"/>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2:44" s="2" customFormat="1" x14ac:dyDescent="0.25">
      <c r="B66" s="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2:44" s="2" customFormat="1" x14ac:dyDescent="0.25">
      <c r="B67" s="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2:44" s="2" customFormat="1" x14ac:dyDescent="0.25">
      <c r="B68" s="6"/>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2:44" s="2" customFormat="1" x14ac:dyDescent="0.25">
      <c r="B69" s="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2:44" s="2" customFormat="1" x14ac:dyDescent="0.25">
      <c r="B70" s="6"/>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2:44" s="2" customFormat="1" x14ac:dyDescent="0.25">
      <c r="B71" s="6"/>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2:44" s="2" customFormat="1" x14ac:dyDescent="0.25">
      <c r="B72" s="6"/>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spans="2:44" s="3" customFormat="1" x14ac:dyDescent="0.25">
      <c r="B74" s="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row>
  </sheetData>
  <customSheetViews>
    <customSheetView guid="{0579DC6C-7CAA-48EB-A238-9729EC75B93D}" scale="51" showPageBreaks="1">
      <pane xSplit="2" ySplit="4" topLeftCell="Q5" activePane="bottomRight" state="frozenSplit"/>
      <selection pane="bottomRight" activeCell="AJ2" sqref="AJ2:AJ3"/>
      <pageMargins left="0.7" right="0.7" top="0.75" bottom="0.75" header="0.3" footer="0.3"/>
      <pageSetup paperSize="9" orientation="portrait" r:id="rId1"/>
    </customSheetView>
  </customSheetViews>
  <mergeCells count="18">
    <mergeCell ref="AP2:AR3"/>
    <mergeCell ref="AS2:AU3"/>
    <mergeCell ref="AM3:AO3"/>
    <mergeCell ref="O2:AO2"/>
    <mergeCell ref="B2:B4"/>
    <mergeCell ref="F2:H3"/>
    <mergeCell ref="I2:K3"/>
    <mergeCell ref="L2:N3"/>
    <mergeCell ref="O3:Q3"/>
    <mergeCell ref="R3:T3"/>
    <mergeCell ref="U3:W3"/>
    <mergeCell ref="X3:Z3"/>
    <mergeCell ref="AA3:AC3"/>
    <mergeCell ref="AD3:AF3"/>
    <mergeCell ref="AJ3:AL3"/>
    <mergeCell ref="AG3:AI3"/>
    <mergeCell ref="C2:E3"/>
    <mergeCell ref="B25:D25"/>
  </mergeCells>
  <pageMargins left="0.7" right="0.7" top="0.75" bottom="0.75" header="0.3" footer="0.3"/>
  <pageSetup paperSize="9" scale="55" orientation="landscape" r:id="rId2"/>
  <colBreaks count="3" manualBreakCount="3">
    <brk id="11" max="1048575" man="1"/>
    <brk id="20"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4"/>
  <sheetViews>
    <sheetView showWhiteSpace="0" view="pageBreakPreview" zoomScale="75" zoomScaleNormal="50" zoomScaleSheetLayoutView="75" zoomScalePageLayoutView="45" workbookViewId="0">
      <selection activeCell="K46" sqref="K46"/>
    </sheetView>
  </sheetViews>
  <sheetFormatPr defaultColWidth="9.140625" defaultRowHeight="15.75" x14ac:dyDescent="0.25"/>
  <cols>
    <col min="1" max="1" width="2.7109375" style="1" customWidth="1"/>
    <col min="2" max="2" width="38" style="5" customWidth="1"/>
    <col min="3" max="3" width="5.85546875" style="4" customWidth="1"/>
    <col min="4" max="4" width="12.140625" style="4" customWidth="1"/>
    <col min="5" max="5" width="12.7109375" style="4" customWidth="1"/>
    <col min="6" max="6" width="9.85546875" style="4" customWidth="1"/>
    <col min="7" max="7" width="15.85546875" style="4" customWidth="1"/>
    <col min="8" max="8" width="17.7109375" style="4" customWidth="1"/>
    <col min="9" max="9" width="14" style="4" customWidth="1"/>
    <col min="10" max="10" width="15.140625" style="4" customWidth="1"/>
    <col min="11" max="11" width="11.28515625" style="4" customWidth="1"/>
    <col min="12" max="12" width="14.28515625" style="4" customWidth="1"/>
    <col min="13" max="13" width="9.7109375" style="4" customWidth="1"/>
    <col min="14" max="14" width="8.28515625" style="4" customWidth="1"/>
    <col min="15" max="15" width="11.42578125" style="4" customWidth="1"/>
    <col min="16" max="16" width="7" style="4" customWidth="1"/>
    <col min="17" max="17" width="5.28515625" style="4" customWidth="1"/>
    <col min="18" max="18" width="5.85546875" style="4" customWidth="1"/>
    <col min="19" max="19" width="7.28515625" style="256" customWidth="1"/>
    <col min="20" max="20" width="13.28515625" style="4" customWidth="1"/>
    <col min="21" max="21" width="14.7109375" style="1" customWidth="1"/>
    <col min="22" max="16384" width="9.140625" style="1"/>
  </cols>
  <sheetData>
    <row r="1" spans="2:21" ht="16.5" thickBot="1" x14ac:dyDescent="0.3"/>
    <row r="2" spans="2:21" s="2" customFormat="1" x14ac:dyDescent="0.25">
      <c r="B2" s="324" t="s">
        <v>1</v>
      </c>
      <c r="C2" s="347" t="s">
        <v>78</v>
      </c>
      <c r="D2" s="348"/>
      <c r="E2" s="348"/>
      <c r="F2" s="349"/>
      <c r="G2" s="331" t="s">
        <v>80</v>
      </c>
      <c r="H2" s="331"/>
      <c r="I2" s="331"/>
      <c r="J2" s="331"/>
      <c r="K2" s="331"/>
      <c r="L2" s="331"/>
      <c r="M2" s="331"/>
      <c r="N2" s="331"/>
      <c r="O2" s="324" t="s">
        <v>90</v>
      </c>
      <c r="P2" s="350" t="s">
        <v>82</v>
      </c>
      <c r="Q2" s="325" t="s">
        <v>88</v>
      </c>
      <c r="R2" s="324" t="s">
        <v>89</v>
      </c>
      <c r="S2" s="345" t="s">
        <v>429</v>
      </c>
      <c r="T2" s="326" t="s">
        <v>76</v>
      </c>
      <c r="U2" s="341" t="s">
        <v>427</v>
      </c>
    </row>
    <row r="3" spans="2:21" s="2" customFormat="1" ht="162" customHeight="1" thickBot="1" x14ac:dyDescent="0.3">
      <c r="B3" s="332"/>
      <c r="C3" s="10" t="s">
        <v>77</v>
      </c>
      <c r="D3" s="11" t="s">
        <v>79</v>
      </c>
      <c r="E3" s="11" t="s">
        <v>84</v>
      </c>
      <c r="F3" s="12" t="s">
        <v>91</v>
      </c>
      <c r="G3" s="13" t="s">
        <v>753</v>
      </c>
      <c r="H3" s="14" t="s">
        <v>781</v>
      </c>
      <c r="I3" s="15" t="s">
        <v>85</v>
      </c>
      <c r="J3" s="14" t="s">
        <v>93</v>
      </c>
      <c r="K3" s="14" t="s">
        <v>81</v>
      </c>
      <c r="L3" s="16" t="s">
        <v>86</v>
      </c>
      <c r="M3" s="16" t="s">
        <v>754</v>
      </c>
      <c r="N3" s="16" t="s">
        <v>75</v>
      </c>
      <c r="O3" s="332"/>
      <c r="P3" s="351"/>
      <c r="Q3" s="352"/>
      <c r="R3" s="332"/>
      <c r="S3" s="346"/>
      <c r="T3" s="344"/>
      <c r="U3" s="342"/>
    </row>
    <row r="4" spans="2:21" s="30" customFormat="1" ht="16.5" x14ac:dyDescent="0.25">
      <c r="B4" s="115" t="s">
        <v>3</v>
      </c>
      <c r="C4" s="142">
        <v>1</v>
      </c>
      <c r="D4" s="20">
        <v>2</v>
      </c>
      <c r="E4" s="20"/>
      <c r="F4" s="21"/>
      <c r="G4" s="22"/>
      <c r="H4" s="195">
        <v>117</v>
      </c>
      <c r="I4" s="20"/>
      <c r="J4" s="23"/>
      <c r="K4" s="23"/>
      <c r="L4" s="24"/>
      <c r="M4" s="25"/>
      <c r="N4" s="25"/>
      <c r="O4" s="26"/>
      <c r="P4" s="27"/>
      <c r="Q4" s="28"/>
      <c r="R4" s="29"/>
      <c r="S4" s="257"/>
      <c r="T4" s="27"/>
      <c r="U4" s="131"/>
    </row>
    <row r="5" spans="2:21" s="30" customFormat="1" ht="16.5" x14ac:dyDescent="0.25">
      <c r="B5" s="116" t="s">
        <v>554</v>
      </c>
      <c r="C5" s="34"/>
      <c r="D5" s="32"/>
      <c r="E5" s="32"/>
      <c r="F5" s="33">
        <v>3</v>
      </c>
      <c r="G5" s="34"/>
      <c r="H5" s="32"/>
      <c r="I5" s="32"/>
      <c r="J5" s="32"/>
      <c r="K5" s="32"/>
      <c r="L5" s="32"/>
      <c r="M5" s="35"/>
      <c r="N5" s="35"/>
      <c r="O5" s="36">
        <v>4</v>
      </c>
      <c r="P5" s="37"/>
      <c r="Q5" s="38"/>
      <c r="R5" s="39">
        <v>4</v>
      </c>
      <c r="S5" s="258"/>
      <c r="T5" s="39">
        <v>5</v>
      </c>
      <c r="U5" s="132"/>
    </row>
    <row r="6" spans="2:21" s="30" customFormat="1" ht="49.5" x14ac:dyDescent="0.25">
      <c r="B6" s="116" t="s">
        <v>74</v>
      </c>
      <c r="C6" s="34"/>
      <c r="D6" s="32"/>
      <c r="E6" s="32"/>
      <c r="F6" s="40"/>
      <c r="G6" s="34"/>
      <c r="H6" s="32"/>
      <c r="I6" s="32"/>
      <c r="J6" s="32"/>
      <c r="K6" s="32"/>
      <c r="L6" s="32"/>
      <c r="M6" s="35"/>
      <c r="N6" s="35"/>
      <c r="O6" s="41"/>
      <c r="P6" s="37"/>
      <c r="Q6" s="38"/>
      <c r="R6" s="37"/>
      <c r="S6" s="259">
        <v>6</v>
      </c>
      <c r="T6" s="37"/>
      <c r="U6" s="132"/>
    </row>
    <row r="7" spans="2:21" s="30" customFormat="1" ht="85.15" customHeight="1" x14ac:dyDescent="0.25">
      <c r="B7" s="143" t="s">
        <v>4</v>
      </c>
      <c r="C7" s="60"/>
      <c r="D7" s="43"/>
      <c r="E7" s="44">
        <v>29</v>
      </c>
      <c r="F7" s="45"/>
      <c r="G7" s="46" t="s">
        <v>755</v>
      </c>
      <c r="H7" s="47" t="s">
        <v>782</v>
      </c>
      <c r="I7" s="47" t="s">
        <v>786</v>
      </c>
      <c r="J7" s="47" t="s">
        <v>756</v>
      </c>
      <c r="K7" s="47" t="s">
        <v>536</v>
      </c>
      <c r="L7" s="47">
        <v>51</v>
      </c>
      <c r="M7" s="42" t="s">
        <v>757</v>
      </c>
      <c r="N7" s="42" t="s">
        <v>758</v>
      </c>
      <c r="O7" s="41"/>
      <c r="P7" s="37"/>
      <c r="Q7" s="38"/>
      <c r="R7" s="37"/>
      <c r="S7" s="258"/>
      <c r="T7" s="37"/>
      <c r="U7" s="132"/>
    </row>
    <row r="8" spans="2:21" s="30" customFormat="1" ht="16.5" x14ac:dyDescent="0.25">
      <c r="B8" s="170" t="s">
        <v>759</v>
      </c>
      <c r="C8" s="34"/>
      <c r="D8" s="32"/>
      <c r="E8" s="32"/>
      <c r="F8" s="40"/>
      <c r="G8" s="46"/>
      <c r="H8" s="47" t="s">
        <v>760</v>
      </c>
      <c r="I8" s="48"/>
      <c r="J8" s="47">
        <v>32</v>
      </c>
      <c r="K8" s="47"/>
      <c r="L8" s="47"/>
      <c r="M8" s="42"/>
      <c r="N8" s="42">
        <v>36</v>
      </c>
      <c r="O8" s="41"/>
      <c r="P8" s="37"/>
      <c r="Q8" s="38"/>
      <c r="R8" s="37"/>
      <c r="S8" s="259"/>
      <c r="T8" s="37"/>
      <c r="U8" s="132"/>
    </row>
    <row r="9" spans="2:21" s="30" customFormat="1" ht="33" x14ac:dyDescent="0.25">
      <c r="B9" s="171" t="s">
        <v>761</v>
      </c>
      <c r="C9" s="34"/>
      <c r="D9" s="32"/>
      <c r="E9" s="32"/>
      <c r="F9" s="40"/>
      <c r="G9" s="46" t="s">
        <v>762</v>
      </c>
      <c r="H9" s="47">
        <v>11</v>
      </c>
      <c r="I9" s="48"/>
      <c r="J9" s="47"/>
      <c r="K9" s="47"/>
      <c r="L9" s="47"/>
      <c r="M9" s="42" t="s">
        <v>757</v>
      </c>
      <c r="N9" s="42">
        <v>15</v>
      </c>
      <c r="O9" s="41"/>
      <c r="P9" s="37"/>
      <c r="Q9" s="38"/>
      <c r="R9" s="37"/>
      <c r="S9" s="259"/>
      <c r="T9" s="37"/>
      <c r="U9" s="132"/>
    </row>
    <row r="10" spans="2:21" s="30" customFormat="1" ht="33" x14ac:dyDescent="0.25">
      <c r="B10" s="171" t="s">
        <v>763</v>
      </c>
      <c r="C10" s="34"/>
      <c r="D10" s="32"/>
      <c r="E10" s="32"/>
      <c r="F10" s="40"/>
      <c r="G10" s="46">
        <v>17</v>
      </c>
      <c r="H10" s="47"/>
      <c r="I10" s="48"/>
      <c r="J10" s="47"/>
      <c r="K10" s="47"/>
      <c r="L10" s="47"/>
      <c r="M10" s="42"/>
      <c r="N10" s="42"/>
      <c r="O10" s="41"/>
      <c r="P10" s="37"/>
      <c r="Q10" s="38"/>
      <c r="R10" s="37"/>
      <c r="S10" s="259"/>
      <c r="T10" s="37"/>
      <c r="U10" s="132"/>
    </row>
    <row r="11" spans="2:21" s="30" customFormat="1" ht="33" x14ac:dyDescent="0.25">
      <c r="B11" s="171" t="s">
        <v>764</v>
      </c>
      <c r="C11" s="34"/>
      <c r="D11" s="32"/>
      <c r="E11" s="32"/>
      <c r="F11" s="40"/>
      <c r="G11" s="46">
        <v>25</v>
      </c>
      <c r="H11" s="47" t="s">
        <v>765</v>
      </c>
      <c r="I11" s="48"/>
      <c r="J11" s="47"/>
      <c r="K11" s="47"/>
      <c r="L11" s="47"/>
      <c r="M11" s="42"/>
      <c r="N11" s="42"/>
      <c r="O11" s="41"/>
      <c r="P11" s="37"/>
      <c r="Q11" s="38"/>
      <c r="R11" s="37"/>
      <c r="S11" s="259"/>
      <c r="T11" s="37"/>
      <c r="U11" s="132"/>
    </row>
    <row r="12" spans="2:21" s="30" customFormat="1" ht="33" x14ac:dyDescent="0.25">
      <c r="B12" s="171" t="s">
        <v>766</v>
      </c>
      <c r="C12" s="34"/>
      <c r="D12" s="32"/>
      <c r="E12" s="32"/>
      <c r="F12" s="40"/>
      <c r="G12" s="46">
        <v>20</v>
      </c>
      <c r="H12" s="47"/>
      <c r="I12" s="48"/>
      <c r="J12" s="47"/>
      <c r="K12" s="47"/>
      <c r="L12" s="47"/>
      <c r="M12" s="42"/>
      <c r="N12" s="42"/>
      <c r="O12" s="41"/>
      <c r="P12" s="37"/>
      <c r="Q12" s="38"/>
      <c r="R12" s="37"/>
      <c r="S12" s="259"/>
      <c r="T12" s="37"/>
      <c r="U12" s="132"/>
    </row>
    <row r="13" spans="2:21" s="30" customFormat="1" ht="16.5" x14ac:dyDescent="0.25">
      <c r="B13" s="171" t="s">
        <v>767</v>
      </c>
      <c r="C13" s="34"/>
      <c r="D13" s="32"/>
      <c r="E13" s="32"/>
      <c r="F13" s="40"/>
      <c r="G13" s="46"/>
      <c r="H13" s="47">
        <v>22</v>
      </c>
      <c r="I13" s="48"/>
      <c r="J13" s="47">
        <v>21</v>
      </c>
      <c r="K13" s="47"/>
      <c r="L13" s="47"/>
      <c r="M13" s="42"/>
      <c r="N13" s="42"/>
      <c r="O13" s="41"/>
      <c r="P13" s="37"/>
      <c r="Q13" s="38"/>
      <c r="R13" s="37"/>
      <c r="S13" s="259"/>
      <c r="T13" s="37"/>
      <c r="U13" s="132"/>
    </row>
    <row r="14" spans="2:21" s="30" customFormat="1" ht="33" x14ac:dyDescent="0.25">
      <c r="B14" s="172" t="s">
        <v>768</v>
      </c>
      <c r="C14" s="60"/>
      <c r="D14" s="43"/>
      <c r="E14" s="44"/>
      <c r="F14" s="45"/>
      <c r="G14" s="46"/>
      <c r="H14" s="47">
        <v>23</v>
      </c>
      <c r="I14" s="48"/>
      <c r="J14" s="47"/>
      <c r="K14" s="47"/>
      <c r="L14" s="47"/>
      <c r="M14" s="42"/>
      <c r="N14" s="42"/>
      <c r="O14" s="41"/>
      <c r="P14" s="37"/>
      <c r="Q14" s="38"/>
      <c r="R14" s="37"/>
      <c r="S14" s="258"/>
      <c r="T14" s="37"/>
      <c r="U14" s="132"/>
    </row>
    <row r="15" spans="2:21" s="30" customFormat="1" ht="33" x14ac:dyDescent="0.25">
      <c r="B15" s="172" t="s">
        <v>769</v>
      </c>
      <c r="C15" s="60"/>
      <c r="D15" s="43"/>
      <c r="E15" s="44"/>
      <c r="F15" s="45"/>
      <c r="G15" s="46"/>
      <c r="H15" s="47">
        <v>24</v>
      </c>
      <c r="I15" s="48"/>
      <c r="J15" s="47"/>
      <c r="K15" s="47"/>
      <c r="L15" s="47"/>
      <c r="M15" s="42"/>
      <c r="N15" s="163">
        <v>26</v>
      </c>
      <c r="O15" s="41"/>
      <c r="P15" s="37"/>
      <c r="Q15" s="38"/>
      <c r="R15" s="37"/>
      <c r="S15" s="258"/>
      <c r="T15" s="37"/>
      <c r="U15" s="132"/>
    </row>
    <row r="16" spans="2:21" s="30" customFormat="1" ht="33" x14ac:dyDescent="0.25">
      <c r="B16" s="172" t="s">
        <v>770</v>
      </c>
      <c r="C16" s="60"/>
      <c r="D16" s="43"/>
      <c r="E16" s="44"/>
      <c r="F16" s="45"/>
      <c r="G16" s="46"/>
      <c r="H16" s="47"/>
      <c r="I16" s="47">
        <v>27</v>
      </c>
      <c r="J16" s="47">
        <v>30</v>
      </c>
      <c r="K16" s="47"/>
      <c r="L16" s="47"/>
      <c r="M16" s="42"/>
      <c r="N16" s="42"/>
      <c r="O16" s="41"/>
      <c r="P16" s="37"/>
      <c r="Q16" s="38"/>
      <c r="R16" s="37"/>
      <c r="S16" s="258"/>
      <c r="T16" s="37"/>
      <c r="U16" s="132"/>
    </row>
    <row r="17" spans="2:21" s="30" customFormat="1" ht="33" x14ac:dyDescent="0.25">
      <c r="B17" s="172" t="s">
        <v>771</v>
      </c>
      <c r="C17" s="60"/>
      <c r="D17" s="43"/>
      <c r="E17" s="44"/>
      <c r="F17" s="45"/>
      <c r="G17" s="46"/>
      <c r="H17" s="47"/>
      <c r="I17" s="47"/>
      <c r="J17" s="47">
        <v>31</v>
      </c>
      <c r="K17" s="47"/>
      <c r="L17" s="47"/>
      <c r="M17" s="42"/>
      <c r="N17" s="42"/>
      <c r="O17" s="41"/>
      <c r="P17" s="37"/>
      <c r="Q17" s="38"/>
      <c r="R17" s="37"/>
      <c r="S17" s="258"/>
      <c r="T17" s="37"/>
      <c r="U17" s="132"/>
    </row>
    <row r="18" spans="2:21" s="30" customFormat="1" ht="16.5" x14ac:dyDescent="0.25">
      <c r="B18" s="172" t="s">
        <v>772</v>
      </c>
      <c r="C18" s="60"/>
      <c r="D18" s="43"/>
      <c r="E18" s="44"/>
      <c r="F18" s="45"/>
      <c r="G18" s="46"/>
      <c r="H18" s="47"/>
      <c r="I18" s="47">
        <v>33</v>
      </c>
      <c r="J18" s="47"/>
      <c r="K18" s="47"/>
      <c r="L18" s="47"/>
      <c r="M18" s="42"/>
      <c r="N18" s="42"/>
      <c r="O18" s="41"/>
      <c r="P18" s="37"/>
      <c r="Q18" s="38"/>
      <c r="R18" s="37"/>
      <c r="S18" s="258"/>
      <c r="T18" s="37"/>
      <c r="U18" s="132"/>
    </row>
    <row r="19" spans="2:21" s="30" customFormat="1" ht="33" x14ac:dyDescent="0.25">
      <c r="B19" s="172" t="s">
        <v>787</v>
      </c>
      <c r="C19" s="60"/>
      <c r="D19" s="43"/>
      <c r="E19" s="44">
        <v>29</v>
      </c>
      <c r="F19" s="45"/>
      <c r="G19" s="46"/>
      <c r="H19" s="47">
        <v>35</v>
      </c>
      <c r="I19" s="47">
        <v>34</v>
      </c>
      <c r="J19" s="47"/>
      <c r="K19" s="47"/>
      <c r="L19" s="47"/>
      <c r="M19" s="42"/>
      <c r="N19" s="42"/>
      <c r="O19" s="41"/>
      <c r="P19" s="37"/>
      <c r="Q19" s="38"/>
      <c r="R19" s="37"/>
      <c r="S19" s="258"/>
      <c r="T19" s="37"/>
      <c r="U19" s="132"/>
    </row>
    <row r="20" spans="2:21" s="30" customFormat="1" ht="16.5" x14ac:dyDescent="0.25">
      <c r="B20" s="172" t="s">
        <v>773</v>
      </c>
      <c r="C20" s="60"/>
      <c r="D20" s="43"/>
      <c r="E20" s="44"/>
      <c r="F20" s="45"/>
      <c r="G20" s="46"/>
      <c r="H20" s="47">
        <v>39</v>
      </c>
      <c r="I20" s="48"/>
      <c r="J20" s="47"/>
      <c r="K20" s="47" t="s">
        <v>536</v>
      </c>
      <c r="L20" s="47"/>
      <c r="M20" s="42"/>
      <c r="N20" s="42">
        <v>37</v>
      </c>
      <c r="O20" s="41"/>
      <c r="P20" s="37"/>
      <c r="Q20" s="38"/>
      <c r="R20" s="37"/>
      <c r="S20" s="258"/>
      <c r="T20" s="37"/>
      <c r="U20" s="132"/>
    </row>
    <row r="21" spans="2:21" s="30" customFormat="1" ht="16.5" x14ac:dyDescent="0.25">
      <c r="B21" s="172" t="s">
        <v>774</v>
      </c>
      <c r="C21" s="60"/>
      <c r="D21" s="43"/>
      <c r="E21" s="44"/>
      <c r="F21" s="45"/>
      <c r="G21" s="46"/>
      <c r="H21" s="47">
        <v>41</v>
      </c>
      <c r="I21" s="48"/>
      <c r="J21" s="47"/>
      <c r="K21" s="47"/>
      <c r="L21" s="47"/>
      <c r="M21" s="42"/>
      <c r="N21" s="42">
        <v>42</v>
      </c>
      <c r="O21" s="41"/>
      <c r="P21" s="37"/>
      <c r="Q21" s="38"/>
      <c r="R21" s="37"/>
      <c r="S21" s="258"/>
      <c r="T21" s="37"/>
      <c r="U21" s="132"/>
    </row>
    <row r="22" spans="2:21" s="30" customFormat="1" ht="16.5" x14ac:dyDescent="0.25">
      <c r="B22" s="172" t="s">
        <v>780</v>
      </c>
      <c r="C22" s="60"/>
      <c r="D22" s="43"/>
      <c r="E22" s="44"/>
      <c r="F22" s="45"/>
      <c r="G22" s="46"/>
      <c r="H22" s="47">
        <v>44</v>
      </c>
      <c r="I22" s="48"/>
      <c r="J22" s="47">
        <v>43</v>
      </c>
      <c r="K22" s="47"/>
      <c r="L22" s="47"/>
      <c r="M22" s="42"/>
      <c r="N22" s="42"/>
      <c r="O22" s="41"/>
      <c r="P22" s="37"/>
      <c r="Q22" s="38"/>
      <c r="R22" s="37"/>
      <c r="S22" s="258"/>
      <c r="T22" s="37"/>
      <c r="U22" s="132"/>
    </row>
    <row r="23" spans="2:21" s="30" customFormat="1" ht="33" x14ac:dyDescent="0.25">
      <c r="B23" s="172" t="s">
        <v>775</v>
      </c>
      <c r="C23" s="60"/>
      <c r="D23" s="43"/>
      <c r="E23" s="44"/>
      <c r="F23" s="45"/>
      <c r="G23" s="46"/>
      <c r="H23" s="47"/>
      <c r="I23" s="47" t="s">
        <v>776</v>
      </c>
      <c r="J23" s="47" t="s">
        <v>777</v>
      </c>
      <c r="K23" s="47"/>
      <c r="L23" s="47"/>
      <c r="M23" s="42"/>
      <c r="N23" s="42"/>
      <c r="O23" s="41"/>
      <c r="P23" s="37"/>
      <c r="Q23" s="38"/>
      <c r="R23" s="37"/>
      <c r="S23" s="258"/>
      <c r="T23" s="37"/>
      <c r="U23" s="132"/>
    </row>
    <row r="24" spans="2:21" s="30" customFormat="1" ht="16.5" x14ac:dyDescent="0.25">
      <c r="B24" s="172" t="s">
        <v>778</v>
      </c>
      <c r="C24" s="60"/>
      <c r="D24" s="43"/>
      <c r="E24" s="44"/>
      <c r="F24" s="45"/>
      <c r="G24" s="46"/>
      <c r="H24" s="47">
        <v>50</v>
      </c>
      <c r="I24" s="48"/>
      <c r="J24" s="47"/>
      <c r="K24" s="47"/>
      <c r="L24" s="47">
        <v>51</v>
      </c>
      <c r="M24" s="42"/>
      <c r="N24" s="42"/>
      <c r="O24" s="41"/>
      <c r="P24" s="37"/>
      <c r="Q24" s="38"/>
      <c r="R24" s="37"/>
      <c r="S24" s="258"/>
      <c r="T24" s="37"/>
      <c r="U24" s="132"/>
    </row>
    <row r="25" spans="2:21" s="30" customFormat="1" ht="16.5" x14ac:dyDescent="0.25">
      <c r="B25" s="143" t="s">
        <v>533</v>
      </c>
      <c r="C25" s="60"/>
      <c r="D25" s="43"/>
      <c r="E25" s="44"/>
      <c r="F25" s="45"/>
      <c r="G25" s="46"/>
      <c r="H25" s="47"/>
      <c r="I25" s="48"/>
      <c r="J25" s="47"/>
      <c r="K25" s="47"/>
      <c r="L25" s="66">
        <v>52</v>
      </c>
      <c r="M25" s="42"/>
      <c r="N25" s="42"/>
      <c r="O25" s="41"/>
      <c r="P25" s="37"/>
      <c r="Q25" s="38"/>
      <c r="R25" s="37"/>
      <c r="S25" s="258"/>
      <c r="T25" s="37"/>
      <c r="U25" s="132"/>
    </row>
    <row r="26" spans="2:21" s="58" customFormat="1" ht="16.5" x14ac:dyDescent="0.25">
      <c r="B26" s="144" t="s">
        <v>11</v>
      </c>
      <c r="C26" s="34"/>
      <c r="D26" s="32"/>
      <c r="E26" s="32"/>
      <c r="F26" s="40"/>
      <c r="G26" s="49" t="s">
        <v>537</v>
      </c>
      <c r="H26" s="50">
        <v>54</v>
      </c>
      <c r="I26" s="50" t="s">
        <v>880</v>
      </c>
      <c r="J26" s="51"/>
      <c r="K26" s="50">
        <v>54</v>
      </c>
      <c r="L26" s="51"/>
      <c r="M26" s="52"/>
      <c r="N26" s="155">
        <v>57</v>
      </c>
      <c r="O26" s="53"/>
      <c r="P26" s="54"/>
      <c r="Q26" s="55"/>
      <c r="R26" s="54"/>
      <c r="S26" s="258"/>
      <c r="T26" s="57"/>
      <c r="U26" s="133"/>
    </row>
    <row r="27" spans="2:21" s="58" customFormat="1" ht="16.5" x14ac:dyDescent="0.25">
      <c r="B27" s="144" t="s">
        <v>22</v>
      </c>
      <c r="C27" s="34"/>
      <c r="D27" s="32"/>
      <c r="E27" s="59"/>
      <c r="F27" s="33">
        <v>60</v>
      </c>
      <c r="G27" s="60"/>
      <c r="H27" s="43"/>
      <c r="I27" s="43"/>
      <c r="J27" s="43"/>
      <c r="K27" s="43"/>
      <c r="L27" s="50"/>
      <c r="M27" s="164"/>
      <c r="N27" s="164">
        <v>59</v>
      </c>
      <c r="O27" s="61"/>
      <c r="P27" s="57"/>
      <c r="Q27" s="62"/>
      <c r="R27" s="57"/>
      <c r="S27" s="258"/>
      <c r="T27" s="57"/>
      <c r="U27" s="133"/>
    </row>
    <row r="28" spans="2:21" s="30" customFormat="1" ht="16.5" x14ac:dyDescent="0.25">
      <c r="B28" s="143" t="s">
        <v>33</v>
      </c>
      <c r="C28" s="60"/>
      <c r="D28" s="43"/>
      <c r="E28" s="51"/>
      <c r="F28" s="63"/>
      <c r="G28" s="34"/>
      <c r="H28" s="32"/>
      <c r="I28" s="66">
        <v>61</v>
      </c>
      <c r="J28" s="32"/>
      <c r="K28" s="32"/>
      <c r="L28" s="32"/>
      <c r="M28" s="35"/>
      <c r="N28" s="35"/>
      <c r="O28" s="41"/>
      <c r="P28" s="194">
        <v>61</v>
      </c>
      <c r="Q28" s="64"/>
      <c r="R28" s="37"/>
      <c r="S28" s="258"/>
      <c r="T28" s="37"/>
      <c r="U28" s="132"/>
    </row>
    <row r="29" spans="2:21" s="30" customFormat="1" ht="16.5" x14ac:dyDescent="0.25">
      <c r="B29" s="144" t="s">
        <v>16</v>
      </c>
      <c r="C29" s="34"/>
      <c r="D29" s="32"/>
      <c r="E29" s="59"/>
      <c r="F29" s="65"/>
      <c r="G29" s="165" t="s">
        <v>871</v>
      </c>
      <c r="H29" s="66" t="s">
        <v>871</v>
      </c>
      <c r="I29" s="47"/>
      <c r="J29" s="32"/>
      <c r="K29" s="32"/>
      <c r="L29" s="32"/>
      <c r="M29" s="35"/>
      <c r="N29" s="35"/>
      <c r="O29" s="41"/>
      <c r="P29" s="37"/>
      <c r="Q29" s="38"/>
      <c r="R29" s="37"/>
      <c r="S29" s="258"/>
      <c r="T29" s="37"/>
      <c r="U29" s="132"/>
    </row>
    <row r="30" spans="2:21" s="30" customFormat="1" ht="16.5" x14ac:dyDescent="0.25">
      <c r="B30" s="144" t="s">
        <v>87</v>
      </c>
      <c r="C30" s="34"/>
      <c r="D30" s="32"/>
      <c r="E30" s="66"/>
      <c r="F30" s="65"/>
      <c r="G30" s="34"/>
      <c r="H30" s="47"/>
      <c r="I30" s="47"/>
      <c r="J30" s="32"/>
      <c r="K30" s="32"/>
      <c r="L30" s="32"/>
      <c r="M30" s="35"/>
      <c r="N30" s="163">
        <v>64</v>
      </c>
      <c r="O30" s="41"/>
      <c r="P30" s="37"/>
      <c r="Q30" s="38"/>
      <c r="R30" s="37"/>
      <c r="S30" s="258"/>
      <c r="T30" s="39">
        <v>119</v>
      </c>
      <c r="U30" s="132"/>
    </row>
    <row r="31" spans="2:21" s="30" customFormat="1" ht="66" x14ac:dyDescent="0.25">
      <c r="B31" s="116" t="s">
        <v>6</v>
      </c>
      <c r="C31" s="34"/>
      <c r="D31" s="32"/>
      <c r="E31" s="32"/>
      <c r="F31" s="40"/>
      <c r="G31" s="34"/>
      <c r="H31" s="32"/>
      <c r="I31" s="32"/>
      <c r="J31" s="32"/>
      <c r="K31" s="32"/>
      <c r="L31" s="32"/>
      <c r="M31" s="35"/>
      <c r="N31" s="35"/>
      <c r="O31" s="36" t="s">
        <v>872</v>
      </c>
      <c r="P31" s="37"/>
      <c r="Q31" s="64"/>
      <c r="R31" s="37"/>
      <c r="S31" s="258"/>
      <c r="T31" s="37"/>
      <c r="U31" s="132"/>
    </row>
    <row r="32" spans="2:21" s="30" customFormat="1" ht="33" x14ac:dyDescent="0.25">
      <c r="B32" s="144" t="s">
        <v>17</v>
      </c>
      <c r="C32" s="34"/>
      <c r="D32" s="32"/>
      <c r="E32" s="32"/>
      <c r="F32" s="40"/>
      <c r="G32" s="34"/>
      <c r="H32" s="32"/>
      <c r="I32" s="32"/>
      <c r="J32" s="32"/>
      <c r="K32" s="32"/>
      <c r="L32" s="32"/>
      <c r="M32" s="166"/>
      <c r="N32" s="137"/>
      <c r="O32" s="41"/>
      <c r="P32" s="37"/>
      <c r="Q32" s="38"/>
      <c r="R32" s="37"/>
      <c r="S32" s="258"/>
      <c r="T32" s="129"/>
      <c r="U32" s="134" t="s">
        <v>873</v>
      </c>
    </row>
    <row r="33" spans="2:21" s="58" customFormat="1" ht="16.5" x14ac:dyDescent="0.25">
      <c r="B33" s="144" t="s">
        <v>18</v>
      </c>
      <c r="C33" s="34"/>
      <c r="D33" s="32"/>
      <c r="E33" s="32"/>
      <c r="F33" s="40"/>
      <c r="G33" s="60"/>
      <c r="H33" s="43"/>
      <c r="I33" s="43"/>
      <c r="J33" s="43"/>
      <c r="K33" s="43"/>
      <c r="L33" s="43"/>
      <c r="M33" s="71"/>
      <c r="N33" s="138"/>
      <c r="O33" s="61"/>
      <c r="P33" s="57"/>
      <c r="Q33" s="62"/>
      <c r="R33" s="57"/>
      <c r="S33" s="258"/>
      <c r="T33" s="130"/>
      <c r="U33" s="135">
        <v>79</v>
      </c>
    </row>
    <row r="34" spans="2:21" s="58" customFormat="1" ht="33" x14ac:dyDescent="0.25">
      <c r="B34" s="144" t="s">
        <v>532</v>
      </c>
      <c r="C34" s="34"/>
      <c r="D34" s="32"/>
      <c r="E34" s="32"/>
      <c r="F34" s="40"/>
      <c r="G34" s="60"/>
      <c r="H34" s="43"/>
      <c r="I34" s="43"/>
      <c r="J34" s="43"/>
      <c r="K34" s="43"/>
      <c r="L34" s="43"/>
      <c r="M34" s="56"/>
      <c r="N34" s="141"/>
      <c r="O34" s="61"/>
      <c r="P34" s="57"/>
      <c r="Q34" s="62"/>
      <c r="R34" s="57"/>
      <c r="S34" s="258"/>
      <c r="T34" s="130"/>
      <c r="U34" s="135" t="s">
        <v>874</v>
      </c>
    </row>
    <row r="35" spans="2:21" s="58" customFormat="1" ht="33" x14ac:dyDescent="0.25">
      <c r="B35" s="145" t="s">
        <v>402</v>
      </c>
      <c r="C35" s="34"/>
      <c r="D35" s="32"/>
      <c r="E35" s="32"/>
      <c r="F35" s="40"/>
      <c r="G35" s="60"/>
      <c r="H35" s="43"/>
      <c r="I35" s="43"/>
      <c r="J35" s="43"/>
      <c r="K35" s="43"/>
      <c r="L35" s="43"/>
      <c r="M35" s="167"/>
      <c r="N35" s="140"/>
      <c r="O35" s="61"/>
      <c r="P35" s="57"/>
      <c r="Q35" s="62"/>
      <c r="R35" s="57"/>
      <c r="S35" s="258"/>
      <c r="T35" s="130"/>
      <c r="U35" s="135" t="s">
        <v>875</v>
      </c>
    </row>
    <row r="36" spans="2:21" s="58" customFormat="1" ht="33" x14ac:dyDescent="0.25">
      <c r="B36" s="145" t="s">
        <v>403</v>
      </c>
      <c r="C36" s="34"/>
      <c r="D36" s="32"/>
      <c r="E36" s="32"/>
      <c r="F36" s="40"/>
      <c r="G36" s="60"/>
      <c r="H36" s="43"/>
      <c r="I36" s="43"/>
      <c r="J36" s="43"/>
      <c r="K36" s="43"/>
      <c r="L36" s="43"/>
      <c r="M36" s="56"/>
      <c r="N36" s="141"/>
      <c r="O36" s="61"/>
      <c r="P36" s="57"/>
      <c r="Q36" s="62"/>
      <c r="R36" s="57"/>
      <c r="S36" s="258"/>
      <c r="T36" s="130"/>
      <c r="U36" s="135" t="s">
        <v>876</v>
      </c>
    </row>
    <row r="37" spans="2:21" s="58" customFormat="1" ht="16.5" x14ac:dyDescent="0.25">
      <c r="B37" s="144" t="s">
        <v>637</v>
      </c>
      <c r="C37" s="34"/>
      <c r="D37" s="32"/>
      <c r="E37" s="32"/>
      <c r="F37" s="40"/>
      <c r="G37" s="60"/>
      <c r="H37" s="156"/>
      <c r="I37" s="156"/>
      <c r="J37" s="43"/>
      <c r="K37" s="43"/>
      <c r="L37" s="43"/>
      <c r="M37" s="139"/>
      <c r="N37" s="139"/>
      <c r="O37" s="67" t="s">
        <v>877</v>
      </c>
      <c r="P37" s="68"/>
      <c r="Q37" s="69"/>
      <c r="R37" s="57"/>
      <c r="S37" s="258"/>
      <c r="T37" s="57"/>
      <c r="U37" s="133"/>
    </row>
    <row r="38" spans="2:21" s="58" customFormat="1" ht="16.5" x14ac:dyDescent="0.25">
      <c r="B38" s="144" t="s">
        <v>489</v>
      </c>
      <c r="C38" s="34"/>
      <c r="D38" s="32"/>
      <c r="E38" s="32"/>
      <c r="F38" s="40"/>
      <c r="G38" s="60"/>
      <c r="H38" s="43"/>
      <c r="I38" s="43"/>
      <c r="J38" s="43"/>
      <c r="K38" s="43"/>
      <c r="L38" s="43"/>
      <c r="M38" s="56"/>
      <c r="N38" s="56"/>
      <c r="O38" s="67">
        <v>95</v>
      </c>
      <c r="P38" s="57"/>
      <c r="Q38" s="62"/>
      <c r="R38" s="68"/>
      <c r="S38" s="258"/>
      <c r="T38" s="68">
        <v>96</v>
      </c>
      <c r="U38" s="133"/>
    </row>
    <row r="39" spans="2:21" s="58" customFormat="1" ht="33" x14ac:dyDescent="0.25">
      <c r="B39" s="144" t="s">
        <v>7</v>
      </c>
      <c r="C39" s="34"/>
      <c r="D39" s="32"/>
      <c r="E39" s="32"/>
      <c r="F39" s="40"/>
      <c r="G39" s="60"/>
      <c r="H39" s="43"/>
      <c r="I39" s="43"/>
      <c r="J39" s="43"/>
      <c r="K39" s="43"/>
      <c r="L39" s="43"/>
      <c r="M39" s="56"/>
      <c r="N39" s="56"/>
      <c r="O39" s="61"/>
      <c r="P39" s="68" t="s">
        <v>779</v>
      </c>
      <c r="Q39" s="69">
        <v>101</v>
      </c>
      <c r="R39" s="57"/>
      <c r="S39" s="258"/>
      <c r="T39" s="68">
        <v>99</v>
      </c>
      <c r="U39" s="133"/>
    </row>
    <row r="40" spans="2:21" s="58" customFormat="1" ht="66" x14ac:dyDescent="0.25">
      <c r="B40" s="144" t="s">
        <v>5</v>
      </c>
      <c r="C40" s="34"/>
      <c r="D40" s="32"/>
      <c r="E40" s="32"/>
      <c r="F40" s="40"/>
      <c r="G40" s="60"/>
      <c r="H40" s="43"/>
      <c r="I40" s="43"/>
      <c r="J40" s="43"/>
      <c r="K40" s="43"/>
      <c r="L40" s="43"/>
      <c r="M40" s="56"/>
      <c r="N40" s="56"/>
      <c r="O40" s="67" t="s">
        <v>878</v>
      </c>
      <c r="P40" s="68">
        <v>102</v>
      </c>
      <c r="Q40" s="62"/>
      <c r="R40" s="57"/>
      <c r="S40" s="258"/>
      <c r="T40" s="57"/>
      <c r="U40" s="133"/>
    </row>
    <row r="41" spans="2:21" s="58" customFormat="1" ht="33" x14ac:dyDescent="0.25">
      <c r="B41" s="146" t="s">
        <v>73</v>
      </c>
      <c r="C41" s="60"/>
      <c r="D41" s="43"/>
      <c r="E41" s="43"/>
      <c r="F41" s="45"/>
      <c r="G41" s="70">
        <v>113</v>
      </c>
      <c r="H41" s="156">
        <v>113</v>
      </c>
      <c r="I41" s="43"/>
      <c r="J41" s="43"/>
      <c r="K41" s="156">
        <v>113</v>
      </c>
      <c r="L41" s="43"/>
      <c r="M41" s="56"/>
      <c r="N41" s="155">
        <v>113</v>
      </c>
      <c r="O41" s="61"/>
      <c r="P41" s="57"/>
      <c r="Q41" s="62"/>
      <c r="R41" s="57"/>
      <c r="S41" s="258"/>
      <c r="T41" s="68" t="s">
        <v>879</v>
      </c>
      <c r="U41" s="133"/>
    </row>
    <row r="42" spans="2:21" s="58" customFormat="1" ht="16.5" x14ac:dyDescent="0.25">
      <c r="B42" s="143" t="s">
        <v>13</v>
      </c>
      <c r="C42" s="60"/>
      <c r="D42" s="43"/>
      <c r="E42" s="43"/>
      <c r="F42" s="45"/>
      <c r="G42" s="169"/>
      <c r="H42" s="43"/>
      <c r="I42" s="43"/>
      <c r="J42" s="43"/>
      <c r="K42" s="43"/>
      <c r="L42" s="43"/>
      <c r="M42" s="56"/>
      <c r="N42" s="56"/>
      <c r="O42" s="61"/>
      <c r="P42" s="57"/>
      <c r="Q42" s="62"/>
      <c r="R42" s="57"/>
      <c r="S42" s="258"/>
      <c r="T42" s="68">
        <v>114</v>
      </c>
      <c r="U42" s="133"/>
    </row>
    <row r="43" spans="2:21" s="58" customFormat="1" ht="16.5" x14ac:dyDescent="0.25">
      <c r="B43" s="224" t="s">
        <v>10</v>
      </c>
      <c r="C43" s="225"/>
      <c r="D43" s="226"/>
      <c r="E43" s="226"/>
      <c r="F43" s="227"/>
      <c r="G43" s="60"/>
      <c r="H43" s="43"/>
      <c r="I43" s="43"/>
      <c r="J43" s="43"/>
      <c r="K43" s="43"/>
      <c r="L43" s="43"/>
      <c r="M43" s="56"/>
      <c r="N43" s="56"/>
      <c r="O43" s="67">
        <v>115</v>
      </c>
      <c r="P43" s="68">
        <v>116</v>
      </c>
      <c r="Q43" s="62"/>
      <c r="R43" s="57"/>
      <c r="S43" s="258"/>
      <c r="T43" s="57"/>
      <c r="U43" s="133"/>
    </row>
    <row r="44" spans="2:21" s="58" customFormat="1" ht="17.25" thickBot="1" x14ac:dyDescent="0.3">
      <c r="B44" s="211" t="s">
        <v>905</v>
      </c>
      <c r="C44" s="212"/>
      <c r="D44" s="213"/>
      <c r="E44" s="213"/>
      <c r="F44" s="214"/>
      <c r="G44" s="215"/>
      <c r="H44" s="216"/>
      <c r="I44" s="216"/>
      <c r="J44" s="216"/>
      <c r="K44" s="216"/>
      <c r="L44" s="216"/>
      <c r="M44" s="167"/>
      <c r="N44" s="223">
        <v>118</v>
      </c>
      <c r="O44" s="217"/>
      <c r="P44" s="218"/>
      <c r="Q44" s="219"/>
      <c r="R44" s="220"/>
      <c r="S44" s="260"/>
      <c r="T44" s="221"/>
      <c r="U44" s="222"/>
    </row>
    <row r="45" spans="2:21" s="187" customFormat="1" ht="17.25" thickBot="1" x14ac:dyDescent="0.3">
      <c r="B45" s="168" t="s">
        <v>92</v>
      </c>
      <c r="C45" s="74">
        <v>1</v>
      </c>
      <c r="D45" s="72">
        <v>1</v>
      </c>
      <c r="E45" s="72">
        <v>1</v>
      </c>
      <c r="F45" s="73">
        <v>2</v>
      </c>
      <c r="G45" s="74">
        <v>11</v>
      </c>
      <c r="H45" s="72">
        <v>20</v>
      </c>
      <c r="I45" s="72">
        <v>9</v>
      </c>
      <c r="J45" s="72">
        <v>6</v>
      </c>
      <c r="K45" s="72">
        <v>4</v>
      </c>
      <c r="L45" s="72">
        <v>2</v>
      </c>
      <c r="M45" s="75">
        <v>3</v>
      </c>
      <c r="N45" s="75">
        <v>8</v>
      </c>
      <c r="O45" s="76">
        <v>21</v>
      </c>
      <c r="P45" s="77">
        <v>5</v>
      </c>
      <c r="Q45" s="78">
        <v>1</v>
      </c>
      <c r="R45" s="77">
        <v>1</v>
      </c>
      <c r="S45" s="261">
        <v>1</v>
      </c>
      <c r="T45" s="136">
        <v>9</v>
      </c>
      <c r="U45" s="77">
        <v>19</v>
      </c>
    </row>
    <row r="46" spans="2:21" s="58" customFormat="1" ht="16.5" x14ac:dyDescent="0.25">
      <c r="B46" s="161"/>
      <c r="C46" s="79"/>
      <c r="D46" s="79"/>
      <c r="E46" s="79"/>
      <c r="F46" s="79"/>
      <c r="G46" s="79"/>
      <c r="H46" s="79"/>
      <c r="I46" s="79"/>
      <c r="J46" s="79"/>
      <c r="K46" s="79"/>
      <c r="L46" s="79"/>
      <c r="M46" s="79"/>
      <c r="N46" s="79"/>
      <c r="O46" s="79"/>
      <c r="P46" s="79"/>
      <c r="Q46" s="79"/>
      <c r="R46" s="79"/>
      <c r="S46" s="262"/>
      <c r="T46" s="79"/>
    </row>
    <row r="47" spans="2:21" s="58" customFormat="1" ht="16.5" x14ac:dyDescent="0.25">
      <c r="B47" s="343" t="s">
        <v>94</v>
      </c>
      <c r="C47" s="343"/>
      <c r="D47" s="343"/>
      <c r="E47" s="343"/>
      <c r="F47" s="343"/>
      <c r="G47" s="343"/>
      <c r="H47" s="343"/>
      <c r="I47" s="343"/>
      <c r="J47" s="343"/>
      <c r="K47" s="343"/>
      <c r="L47" s="343"/>
      <c r="M47" s="343"/>
      <c r="N47" s="343"/>
      <c r="O47" s="343"/>
      <c r="P47" s="343"/>
      <c r="Q47" s="343"/>
      <c r="R47" s="343"/>
      <c r="S47" s="343"/>
      <c r="T47" s="343"/>
    </row>
    <row r="48" spans="2:21" ht="16.5" x14ac:dyDescent="0.25">
      <c r="B48" s="343" t="s">
        <v>540</v>
      </c>
      <c r="C48" s="343"/>
      <c r="D48" s="343"/>
      <c r="E48" s="343"/>
      <c r="F48" s="343"/>
      <c r="G48" s="343"/>
      <c r="H48" s="343"/>
      <c r="I48" s="343"/>
      <c r="J48" s="343"/>
      <c r="K48" s="343"/>
    </row>
    <row r="59" spans="2:20" s="2" customFormat="1" x14ac:dyDescent="0.25">
      <c r="B59" s="6"/>
      <c r="C59" s="8"/>
      <c r="D59" s="8"/>
      <c r="E59" s="8"/>
      <c r="F59" s="8"/>
      <c r="G59" s="8"/>
      <c r="H59" s="8"/>
      <c r="I59" s="8"/>
      <c r="J59" s="8"/>
      <c r="K59" s="8"/>
      <c r="L59" s="8"/>
      <c r="M59" s="8"/>
      <c r="N59" s="8"/>
      <c r="O59" s="8"/>
      <c r="P59" s="8"/>
      <c r="Q59" s="8"/>
      <c r="R59" s="8"/>
      <c r="S59" s="256"/>
      <c r="T59" s="8"/>
    </row>
    <row r="78" spans="2:20" s="2" customFormat="1" x14ac:dyDescent="0.25">
      <c r="B78" s="6"/>
      <c r="C78" s="8"/>
      <c r="D78" s="8"/>
      <c r="E78" s="8"/>
      <c r="F78" s="8"/>
      <c r="G78" s="8"/>
      <c r="H78" s="8"/>
      <c r="I78" s="8"/>
      <c r="J78" s="8"/>
      <c r="K78" s="8"/>
      <c r="L78" s="8"/>
      <c r="M78" s="8"/>
      <c r="N78" s="8"/>
      <c r="O78" s="8"/>
      <c r="P78" s="8"/>
      <c r="Q78" s="8"/>
      <c r="R78" s="8"/>
      <c r="S78" s="256"/>
      <c r="T78" s="8"/>
    </row>
    <row r="106" spans="2:20" s="2" customFormat="1" x14ac:dyDescent="0.25">
      <c r="B106" s="6"/>
      <c r="C106" s="8"/>
      <c r="D106" s="8"/>
      <c r="E106" s="8"/>
      <c r="F106" s="8"/>
      <c r="G106" s="8"/>
      <c r="H106" s="8"/>
      <c r="I106" s="8"/>
      <c r="J106" s="8"/>
      <c r="K106" s="8"/>
      <c r="L106" s="8"/>
      <c r="M106" s="8"/>
      <c r="N106" s="8"/>
      <c r="O106" s="8"/>
      <c r="P106" s="8"/>
      <c r="Q106" s="8"/>
      <c r="R106" s="8"/>
      <c r="S106" s="256"/>
      <c r="T106" s="8"/>
    </row>
    <row r="107" spans="2:20" s="2" customFormat="1" x14ac:dyDescent="0.25">
      <c r="B107" s="6"/>
      <c r="C107" s="8"/>
      <c r="D107" s="8"/>
      <c r="E107" s="8"/>
      <c r="F107" s="8"/>
      <c r="G107" s="8"/>
      <c r="H107" s="8"/>
      <c r="I107" s="8"/>
      <c r="J107" s="8"/>
      <c r="K107" s="8"/>
      <c r="L107" s="8"/>
      <c r="M107" s="8"/>
      <c r="N107" s="8"/>
      <c r="O107" s="8"/>
      <c r="P107" s="8"/>
      <c r="Q107" s="8"/>
      <c r="R107" s="8"/>
      <c r="S107" s="256"/>
      <c r="T107" s="8"/>
    </row>
    <row r="108" spans="2:20" s="2" customFormat="1" x14ac:dyDescent="0.25">
      <c r="B108" s="6"/>
      <c r="C108" s="8"/>
      <c r="D108" s="8"/>
      <c r="E108" s="8"/>
      <c r="F108" s="8"/>
      <c r="G108" s="8"/>
      <c r="H108" s="8"/>
      <c r="I108" s="8"/>
      <c r="J108" s="8"/>
      <c r="K108" s="8"/>
      <c r="L108" s="8"/>
      <c r="M108" s="8"/>
      <c r="N108" s="8"/>
      <c r="O108" s="8"/>
      <c r="P108" s="8"/>
      <c r="Q108" s="8"/>
      <c r="R108" s="8"/>
      <c r="S108" s="256"/>
      <c r="T108" s="8"/>
    </row>
    <row r="111" spans="2:20" s="2" customFormat="1" x14ac:dyDescent="0.25">
      <c r="B111" s="6"/>
      <c r="C111" s="8"/>
      <c r="D111" s="8"/>
      <c r="E111" s="8"/>
      <c r="F111" s="8"/>
      <c r="G111" s="8"/>
      <c r="H111" s="8"/>
      <c r="I111" s="8"/>
      <c r="J111" s="8"/>
      <c r="K111" s="8"/>
      <c r="L111" s="8"/>
      <c r="M111" s="8"/>
      <c r="N111" s="8"/>
      <c r="O111" s="8"/>
      <c r="P111" s="8"/>
      <c r="Q111" s="8"/>
      <c r="R111" s="8"/>
      <c r="S111" s="256"/>
      <c r="T111" s="8"/>
    </row>
    <row r="115" spans="2:20" s="2" customFormat="1" x14ac:dyDescent="0.25">
      <c r="B115" s="6"/>
      <c r="C115" s="8"/>
      <c r="D115" s="8"/>
      <c r="E115" s="8"/>
      <c r="F115" s="8"/>
      <c r="G115" s="8"/>
      <c r="H115" s="8"/>
      <c r="I115" s="8"/>
      <c r="J115" s="8"/>
      <c r="K115" s="8"/>
      <c r="L115" s="8"/>
      <c r="M115" s="8"/>
      <c r="N115" s="8"/>
      <c r="O115" s="8"/>
      <c r="P115" s="8"/>
      <c r="Q115" s="8"/>
      <c r="R115" s="8"/>
      <c r="S115" s="256"/>
      <c r="T115" s="8"/>
    </row>
    <row r="116" spans="2:20" s="2" customFormat="1" x14ac:dyDescent="0.25">
      <c r="B116" s="6"/>
      <c r="C116" s="8"/>
      <c r="D116" s="8"/>
      <c r="E116" s="8"/>
      <c r="F116" s="8"/>
      <c r="G116" s="8"/>
      <c r="H116" s="8"/>
      <c r="I116" s="8"/>
      <c r="J116" s="8"/>
      <c r="K116" s="8"/>
      <c r="L116" s="8"/>
      <c r="M116" s="8"/>
      <c r="N116" s="8"/>
      <c r="O116" s="8"/>
      <c r="P116" s="8"/>
      <c r="Q116" s="8"/>
      <c r="R116" s="8"/>
      <c r="S116" s="256"/>
      <c r="T116" s="8"/>
    </row>
    <row r="117" spans="2:20" s="2" customFormat="1" x14ac:dyDescent="0.25">
      <c r="B117" s="6"/>
      <c r="C117" s="8"/>
      <c r="D117" s="8"/>
      <c r="E117" s="8"/>
      <c r="F117" s="8"/>
      <c r="G117" s="8"/>
      <c r="H117" s="8"/>
      <c r="I117" s="8"/>
      <c r="J117" s="8"/>
      <c r="K117" s="8"/>
      <c r="L117" s="8"/>
      <c r="M117" s="8"/>
      <c r="N117" s="8"/>
      <c r="O117" s="8"/>
      <c r="P117" s="8"/>
      <c r="Q117" s="8"/>
      <c r="R117" s="8"/>
      <c r="S117" s="256"/>
      <c r="T117" s="8"/>
    </row>
    <row r="118" spans="2:20" s="2" customFormat="1" x14ac:dyDescent="0.25">
      <c r="B118" s="6"/>
      <c r="C118" s="8"/>
      <c r="D118" s="8"/>
      <c r="E118" s="8"/>
      <c r="F118" s="8"/>
      <c r="G118" s="8"/>
      <c r="H118" s="8"/>
      <c r="I118" s="8"/>
      <c r="J118" s="8"/>
      <c r="K118" s="8"/>
      <c r="L118" s="8"/>
      <c r="M118" s="8"/>
      <c r="N118" s="8"/>
      <c r="O118" s="8"/>
      <c r="P118" s="8"/>
      <c r="Q118" s="8"/>
      <c r="R118" s="8"/>
      <c r="S118" s="256"/>
      <c r="T118" s="8"/>
    </row>
    <row r="119" spans="2:20" s="2" customFormat="1" x14ac:dyDescent="0.25">
      <c r="B119" s="6"/>
      <c r="C119" s="8"/>
      <c r="D119" s="8"/>
      <c r="E119" s="8"/>
      <c r="F119" s="8"/>
      <c r="G119" s="8"/>
      <c r="H119" s="8"/>
      <c r="I119" s="8"/>
      <c r="J119" s="8"/>
      <c r="K119" s="8"/>
      <c r="L119" s="8"/>
      <c r="M119" s="8"/>
      <c r="N119" s="8"/>
      <c r="O119" s="8"/>
      <c r="P119" s="8"/>
      <c r="Q119" s="8"/>
      <c r="R119" s="8"/>
      <c r="S119" s="256"/>
      <c r="T119" s="8"/>
    </row>
    <row r="120" spans="2:20" s="2" customFormat="1" x14ac:dyDescent="0.25">
      <c r="B120" s="6"/>
      <c r="C120" s="8"/>
      <c r="D120" s="8"/>
      <c r="E120" s="8"/>
      <c r="F120" s="8"/>
      <c r="G120" s="8"/>
      <c r="H120" s="8"/>
      <c r="I120" s="8"/>
      <c r="J120" s="8"/>
      <c r="K120" s="8"/>
      <c r="L120" s="8"/>
      <c r="M120" s="8"/>
      <c r="N120" s="8"/>
      <c r="O120" s="8"/>
      <c r="P120" s="8"/>
      <c r="Q120" s="8"/>
      <c r="R120" s="8"/>
      <c r="S120" s="256"/>
      <c r="T120" s="8"/>
    </row>
    <row r="121" spans="2:20" s="2" customFormat="1" x14ac:dyDescent="0.25">
      <c r="B121" s="6"/>
      <c r="C121" s="8"/>
      <c r="D121" s="8"/>
      <c r="E121" s="8"/>
      <c r="F121" s="8"/>
      <c r="G121" s="8"/>
      <c r="H121" s="8"/>
      <c r="I121" s="8"/>
      <c r="J121" s="8"/>
      <c r="K121" s="8"/>
      <c r="L121" s="8"/>
      <c r="M121" s="8"/>
      <c r="N121" s="8"/>
      <c r="O121" s="8"/>
      <c r="P121" s="8"/>
      <c r="Q121" s="8"/>
      <c r="R121" s="8"/>
      <c r="S121" s="256"/>
      <c r="T121" s="8"/>
    </row>
    <row r="122" spans="2:20" s="2" customFormat="1" x14ac:dyDescent="0.25">
      <c r="B122" s="6"/>
      <c r="C122" s="8"/>
      <c r="D122" s="8"/>
      <c r="E122" s="8"/>
      <c r="F122" s="8"/>
      <c r="G122" s="8"/>
      <c r="H122" s="8"/>
      <c r="I122" s="8"/>
      <c r="J122" s="8"/>
      <c r="K122" s="8"/>
      <c r="L122" s="8"/>
      <c r="M122" s="8"/>
      <c r="N122" s="8"/>
      <c r="O122" s="8"/>
      <c r="P122" s="8"/>
      <c r="Q122" s="8"/>
      <c r="R122" s="8"/>
      <c r="S122" s="256"/>
      <c r="T122" s="8"/>
    </row>
    <row r="124" spans="2:20" s="3" customFormat="1" x14ac:dyDescent="0.25">
      <c r="B124" s="7"/>
      <c r="C124" s="9"/>
      <c r="D124" s="9"/>
      <c r="E124" s="9"/>
      <c r="F124" s="9"/>
      <c r="G124" s="9"/>
      <c r="H124" s="9"/>
      <c r="I124" s="9"/>
      <c r="J124" s="9"/>
      <c r="K124" s="9"/>
      <c r="L124" s="9"/>
      <c r="M124" s="9"/>
      <c r="N124" s="9"/>
      <c r="O124" s="9"/>
      <c r="P124" s="9"/>
      <c r="Q124" s="9"/>
      <c r="R124" s="9"/>
      <c r="S124" s="263"/>
      <c r="T124" s="9"/>
    </row>
  </sheetData>
  <customSheetViews>
    <customSheetView guid="{0579DC6C-7CAA-48EB-A238-9729EC75B93D}" scale="70" showPageBreaks="1">
      <selection activeCell="X7" sqref="X7"/>
      <pageMargins left="0.7" right="0.7" top="0.75" bottom="0.75" header="0.3" footer="0.3"/>
      <pageSetup paperSize="9" scale="55" orientation="landscape" r:id="rId1"/>
    </customSheetView>
  </customSheetViews>
  <mergeCells count="12">
    <mergeCell ref="U2:U3"/>
    <mergeCell ref="B47:T47"/>
    <mergeCell ref="B48:K48"/>
    <mergeCell ref="T2:T3"/>
    <mergeCell ref="S2:S3"/>
    <mergeCell ref="C2:F2"/>
    <mergeCell ref="B2:B3"/>
    <mergeCell ref="O2:O3"/>
    <mergeCell ref="P2:P3"/>
    <mergeCell ref="Q2:Q3"/>
    <mergeCell ref="R2:R3"/>
    <mergeCell ref="G2:N2"/>
  </mergeCells>
  <pageMargins left="0.7" right="0.7" top="0.75" bottom="0.75" header="0.3" footer="0.3"/>
  <pageSetup paperSize="9" scale="44" orientation="landscape" r:id="rId2"/>
  <rowBreaks count="1" manualBreakCount="1">
    <brk id="19"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B7" workbookViewId="0">
      <selection activeCell="E4" sqref="E4"/>
    </sheetView>
  </sheetViews>
  <sheetFormatPr defaultRowHeight="15" x14ac:dyDescent="0.25"/>
  <cols>
    <col min="2" max="2" width="4.5703125" customWidth="1"/>
    <col min="3" max="3" width="17.85546875" bestFit="1" customWidth="1"/>
    <col min="4" max="4" width="20.5703125" customWidth="1"/>
    <col min="5" max="5" width="147.28515625" customWidth="1"/>
  </cols>
  <sheetData>
    <row r="1" spans="2:5" x14ac:dyDescent="0.25">
      <c r="B1" s="353" t="s">
        <v>994</v>
      </c>
      <c r="C1" s="353"/>
      <c r="D1" s="353"/>
      <c r="E1" s="353"/>
    </row>
    <row r="2" spans="2:5" ht="15.75" thickBot="1" x14ac:dyDescent="0.3"/>
    <row r="3" spans="2:5" x14ac:dyDescent="0.25">
      <c r="B3" s="265" t="s">
        <v>982</v>
      </c>
      <c r="C3" s="267" t="s">
        <v>970</v>
      </c>
      <c r="D3" s="269" t="s">
        <v>971</v>
      </c>
      <c r="E3" s="267" t="s">
        <v>972</v>
      </c>
    </row>
    <row r="4" spans="2:5" ht="255" x14ac:dyDescent="0.25">
      <c r="B4" s="266">
        <v>1</v>
      </c>
      <c r="C4" s="268" t="s">
        <v>983</v>
      </c>
      <c r="D4" s="270" t="s">
        <v>973</v>
      </c>
      <c r="E4" s="271" t="s">
        <v>993</v>
      </c>
    </row>
    <row r="5" spans="2:5" ht="358.15" customHeight="1" x14ac:dyDescent="0.25">
      <c r="B5" s="266">
        <v>2</v>
      </c>
      <c r="C5" s="268" t="s">
        <v>974</v>
      </c>
      <c r="D5" s="270" t="s">
        <v>975</v>
      </c>
      <c r="E5" s="271" t="s">
        <v>995</v>
      </c>
    </row>
    <row r="6" spans="2:5" ht="180" x14ac:dyDescent="0.25">
      <c r="B6" s="266">
        <v>3</v>
      </c>
      <c r="C6" s="268" t="s">
        <v>976</v>
      </c>
      <c r="D6" s="270" t="s">
        <v>977</v>
      </c>
      <c r="E6" s="271" t="s">
        <v>984</v>
      </c>
    </row>
    <row r="7" spans="2:5" ht="150" x14ac:dyDescent="0.25">
      <c r="B7" s="266">
        <v>5</v>
      </c>
      <c r="C7" s="268" t="s">
        <v>978</v>
      </c>
      <c r="D7" s="270" t="s">
        <v>979</v>
      </c>
      <c r="E7" s="271" t="s">
        <v>985</v>
      </c>
    </row>
    <row r="8" spans="2:5" ht="225" x14ac:dyDescent="0.25">
      <c r="B8" s="266">
        <v>6</v>
      </c>
      <c r="C8" s="268" t="s">
        <v>986</v>
      </c>
      <c r="D8" s="270" t="s">
        <v>980</v>
      </c>
      <c r="E8" s="271" t="s">
        <v>987</v>
      </c>
    </row>
    <row r="9" spans="2:5" ht="150" x14ac:dyDescent="0.25">
      <c r="B9" s="266">
        <v>7</v>
      </c>
      <c r="C9" s="268" t="s">
        <v>988</v>
      </c>
      <c r="D9" s="270" t="s">
        <v>981</v>
      </c>
      <c r="E9" s="271" t="s">
        <v>989</v>
      </c>
    </row>
    <row r="10" spans="2:5" ht="75" x14ac:dyDescent="0.25">
      <c r="B10" s="266">
        <v>8</v>
      </c>
      <c r="C10" s="268" t="s">
        <v>990</v>
      </c>
      <c r="D10" s="270" t="s">
        <v>991</v>
      </c>
      <c r="E10" s="271" t="s">
        <v>992</v>
      </c>
    </row>
    <row r="11" spans="2:5" x14ac:dyDescent="0.25">
      <c r="B11" s="264"/>
      <c r="C11" s="264"/>
      <c r="D11" s="264"/>
      <c r="E11" s="264"/>
    </row>
    <row r="12" spans="2:5" x14ac:dyDescent="0.25">
      <c r="B12" s="264"/>
      <c r="C12" s="264"/>
      <c r="D12" s="264"/>
      <c r="E12" s="264"/>
    </row>
    <row r="13" spans="2:5" x14ac:dyDescent="0.25">
      <c r="B13" s="264"/>
      <c r="C13" s="264"/>
      <c r="D13" s="264"/>
      <c r="E13" s="264"/>
    </row>
    <row r="14" spans="2:5" x14ac:dyDescent="0.25">
      <c r="B14" s="264"/>
      <c r="C14" s="264"/>
      <c r="D14" s="264"/>
      <c r="E14" s="264"/>
    </row>
    <row r="15" spans="2:5" x14ac:dyDescent="0.25">
      <c r="B15" s="264"/>
      <c r="C15" s="264"/>
      <c r="D15" s="264"/>
      <c r="E15" s="264"/>
    </row>
    <row r="16" spans="2:5" x14ac:dyDescent="0.25">
      <c r="B16" s="264"/>
      <c r="C16" s="264"/>
      <c r="D16" s="264"/>
      <c r="E16" s="264"/>
    </row>
    <row r="17" spans="2:5" x14ac:dyDescent="0.25">
      <c r="B17" s="264"/>
      <c r="C17" s="264"/>
      <c r="D17" s="264"/>
      <c r="E17" s="264"/>
    </row>
    <row r="18" spans="2:5" x14ac:dyDescent="0.25">
      <c r="B18" s="264"/>
      <c r="C18" s="264"/>
      <c r="D18" s="264"/>
      <c r="E18" s="264"/>
    </row>
    <row r="19" spans="2:5" x14ac:dyDescent="0.25">
      <c r="B19" s="264"/>
      <c r="C19" s="264"/>
      <c r="D19" s="264"/>
      <c r="E19" s="264"/>
    </row>
    <row r="20" spans="2:5" x14ac:dyDescent="0.25">
      <c r="B20" s="264"/>
      <c r="C20" s="264"/>
      <c r="D20" s="264"/>
      <c r="E20" s="264"/>
    </row>
    <row r="21" spans="2:5" x14ac:dyDescent="0.25">
      <c r="B21" s="264"/>
      <c r="C21" s="264"/>
      <c r="D21" s="264"/>
      <c r="E21" s="264"/>
    </row>
    <row r="22" spans="2:5" x14ac:dyDescent="0.25">
      <c r="B22" s="264"/>
      <c r="C22" s="264"/>
      <c r="D22" s="264"/>
      <c r="E22" s="264"/>
    </row>
    <row r="23" spans="2:5" x14ac:dyDescent="0.25">
      <c r="B23" s="264"/>
      <c r="C23" s="264"/>
      <c r="D23" s="264"/>
      <c r="E23" s="264"/>
    </row>
    <row r="24" spans="2:5" x14ac:dyDescent="0.25">
      <c r="B24" s="264"/>
      <c r="C24" s="264"/>
      <c r="D24" s="264"/>
      <c r="E24" s="264"/>
    </row>
    <row r="25" spans="2:5" x14ac:dyDescent="0.25">
      <c r="B25" s="264"/>
      <c r="C25" s="264"/>
      <c r="D25" s="264"/>
      <c r="E25" s="264"/>
    </row>
    <row r="26" spans="2:5" x14ac:dyDescent="0.25">
      <c r="B26" s="264"/>
      <c r="C26" s="264"/>
      <c r="D26" s="264"/>
      <c r="E26" s="264"/>
    </row>
    <row r="27" spans="2:5" x14ac:dyDescent="0.25">
      <c r="B27" s="264"/>
      <c r="C27" s="264"/>
      <c r="D27" s="264"/>
      <c r="E27" s="264"/>
    </row>
    <row r="28" spans="2:5" x14ac:dyDescent="0.25">
      <c r="B28" s="264"/>
      <c r="C28" s="264"/>
      <c r="D28" s="264"/>
      <c r="E28" s="264"/>
    </row>
    <row r="29" spans="2:5" x14ac:dyDescent="0.25">
      <c r="B29" s="264"/>
      <c r="C29" s="264"/>
      <c r="D29" s="264"/>
      <c r="E29" s="264"/>
    </row>
    <row r="30" spans="2:5" x14ac:dyDescent="0.25">
      <c r="B30" s="264"/>
      <c r="C30" s="264"/>
      <c r="D30" s="264"/>
      <c r="E30" s="264"/>
    </row>
    <row r="31" spans="2:5" x14ac:dyDescent="0.25">
      <c r="B31" s="264"/>
      <c r="C31" s="264"/>
      <c r="D31" s="264"/>
      <c r="E31" s="264"/>
    </row>
    <row r="32" spans="2:5" x14ac:dyDescent="0.25">
      <c r="B32" s="264"/>
      <c r="C32" s="264"/>
      <c r="D32" s="264"/>
      <c r="E32" s="264"/>
    </row>
    <row r="33" spans="2:5" x14ac:dyDescent="0.25">
      <c r="B33" s="264"/>
      <c r="C33" s="264"/>
      <c r="D33" s="264"/>
      <c r="E33" s="264"/>
    </row>
    <row r="34" spans="2:5" x14ac:dyDescent="0.25">
      <c r="B34" s="264"/>
      <c r="C34" s="264"/>
      <c r="D34" s="264"/>
      <c r="E34" s="264"/>
    </row>
    <row r="35" spans="2:5" x14ac:dyDescent="0.25">
      <c r="B35" s="264"/>
      <c r="C35" s="264"/>
      <c r="D35" s="264"/>
      <c r="E35" s="264"/>
    </row>
    <row r="36" spans="2:5" x14ac:dyDescent="0.25">
      <c r="B36" s="264"/>
      <c r="C36" s="264"/>
      <c r="D36" s="264"/>
      <c r="E36" s="264"/>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Акт. перечень</vt:lpstr>
      <vt:lpstr>Средства ФБ по направлениям</vt:lpstr>
      <vt:lpstr>Навигация по направлениям</vt:lpstr>
      <vt:lpstr>Фонды </vt:lpstr>
      <vt:lpstr>'Акт. перечень'!Область_печати</vt:lpstr>
      <vt:lpstr>'Навигация по направлениям'!Область_печати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Анастасия М. Притычкина</cp:lastModifiedBy>
  <cp:lastPrinted>2019-04-12T10:01:07Z</cp:lastPrinted>
  <dcterms:created xsi:type="dcterms:W3CDTF">2016-06-02T13:52:16Z</dcterms:created>
  <dcterms:modified xsi:type="dcterms:W3CDTF">2019-10-03T10:54:49Z</dcterms:modified>
  <cp:contentStatus/>
</cp:coreProperties>
</file>